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80" windowHeight="6675" activeTab="0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  <sheet name="Φύλλο6" sheetId="6" r:id="rId6"/>
    <sheet name="Φύλλο7" sheetId="7" r:id="rId7"/>
    <sheet name="Φύλλο8" sheetId="8" r:id="rId8"/>
    <sheet name="Φύλλο9" sheetId="9" r:id="rId9"/>
    <sheet name="Φύλλο10" sheetId="10" r:id="rId10"/>
    <sheet name="Φύλλο11" sheetId="11" r:id="rId11"/>
    <sheet name="Φύλλο12" sheetId="12" r:id="rId12"/>
    <sheet name="Φύλλο13" sheetId="13" r:id="rId13"/>
    <sheet name="Φύλλο14" sheetId="14" r:id="rId14"/>
    <sheet name="Φύλλο15" sheetId="15" r:id="rId15"/>
    <sheet name="Φύλλο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<sst xmlns="http://schemas.openxmlformats.org/spreadsheetml/2006/main" count="50" uniqueCount="44">
  <si>
    <t>Ολική</t>
  </si>
  <si>
    <t xml:space="preserve"> pH</t>
  </si>
  <si>
    <t xml:space="preserve"> Παροδική</t>
  </si>
  <si>
    <t>meq/l</t>
  </si>
  <si>
    <t>Διεύθυνση :</t>
  </si>
  <si>
    <t>Τηλ :</t>
  </si>
  <si>
    <t>Καλλιέργεια :</t>
  </si>
  <si>
    <t>Περιοχή δειγματοληψίας :</t>
  </si>
  <si>
    <t>Ημ/νία δειγματοληψίας :</t>
  </si>
  <si>
    <t>Προέλευση νερού :</t>
  </si>
  <si>
    <t>Σύνολο</t>
  </si>
  <si>
    <t>Κατιόντα</t>
  </si>
  <si>
    <t>Ανιόντα</t>
  </si>
  <si>
    <t>Ιχνοστοιχεία</t>
  </si>
  <si>
    <t>μmol/l</t>
  </si>
  <si>
    <t>Ψευδάργυρος (Zn)</t>
  </si>
  <si>
    <t>Σίδηρος (Fe)</t>
  </si>
  <si>
    <t>Μαγγάνιο (Mn)</t>
  </si>
  <si>
    <t>Χαλκός (Cu)</t>
  </si>
  <si>
    <t>Βόριο (Β)</t>
  </si>
  <si>
    <t>Κωδικός : Ν</t>
  </si>
  <si>
    <t>ΕΚΘΕΣΗ ΑΝΑΛΥΣΕΩΣ ΝΕΡΟΥ</t>
  </si>
  <si>
    <r>
      <t xml:space="preserve">  Σκληρότητα</t>
    </r>
    <r>
      <rPr>
        <sz val="11"/>
        <color indexed="8"/>
        <rFont val="Arial"/>
        <family val="2"/>
      </rPr>
      <t xml:space="preserve"> (ppm CaCO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</si>
  <si>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r>
      <t xml:space="preserve"> Ολικά διαλυτά άλατα</t>
    </r>
    <r>
      <rPr>
        <sz val="11"/>
        <color indexed="8"/>
        <rFont val="Arial"/>
        <family val="2"/>
      </rPr>
      <t xml:space="preserve"> (ppm) </t>
    </r>
  </si>
  <si>
    <r>
      <t>Ασβέστιο (Ca</t>
    </r>
    <r>
      <rPr>
        <vertAlign val="superscript"/>
        <sz val="11"/>
        <color indexed="8"/>
        <rFont val="Arial"/>
        <family val="2"/>
      </rPr>
      <t>2+</t>
    </r>
    <r>
      <rPr>
        <sz val="11"/>
        <color indexed="8"/>
        <rFont val="Arial"/>
        <family val="2"/>
      </rPr>
      <t>)</t>
    </r>
  </si>
  <si>
    <r>
      <t xml:space="preserve">         Χλωριόντα (Cl </t>
    </r>
    <r>
      <rPr>
        <vertAlign val="superscript"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)</t>
    </r>
  </si>
  <si>
    <r>
      <t xml:space="preserve">    Μαγνήσιο (Mg</t>
    </r>
    <r>
      <rPr>
        <vertAlign val="superscript"/>
        <sz val="11"/>
        <color indexed="8"/>
        <rFont val="Arial"/>
        <family val="2"/>
      </rPr>
      <t>2+</t>
    </r>
    <r>
      <rPr>
        <sz val="11"/>
        <color indexed="8"/>
        <rFont val="Arial"/>
        <family val="2"/>
      </rPr>
      <t>)</t>
    </r>
  </si>
  <si>
    <r>
      <t xml:space="preserve">    Διττανθρακικά (HCO</t>
    </r>
    <r>
      <rPr>
        <vertAlign val="subscript"/>
        <sz val="11"/>
        <color indexed="8"/>
        <rFont val="Arial"/>
        <family val="2"/>
      </rPr>
      <t>3</t>
    </r>
    <r>
      <rPr>
        <vertAlign val="superscript"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)</t>
    </r>
  </si>
  <si>
    <r>
      <t>Κάλιο (K</t>
    </r>
    <r>
      <rPr>
        <vertAlign val="superscript"/>
        <sz val="11"/>
        <color indexed="8"/>
        <rFont val="Arial"/>
        <family val="2"/>
      </rPr>
      <t>+</t>
    </r>
    <r>
      <rPr>
        <sz val="11"/>
        <color indexed="8"/>
        <rFont val="Arial"/>
        <family val="2"/>
      </rPr>
      <t>)</t>
    </r>
  </si>
  <si>
    <r>
      <t xml:space="preserve">         Θειϊκά (SO</t>
    </r>
    <r>
      <rPr>
        <vertAlign val="subscript"/>
        <sz val="11"/>
        <color indexed="8"/>
        <rFont val="Arial"/>
        <family val="2"/>
      </rPr>
      <t>4</t>
    </r>
    <r>
      <rPr>
        <vertAlign val="superscript"/>
        <sz val="11"/>
        <color indexed="8"/>
        <rFont val="Arial"/>
        <family val="2"/>
      </rPr>
      <t>2-</t>
    </r>
    <r>
      <rPr>
        <sz val="11"/>
        <color indexed="8"/>
        <rFont val="Arial"/>
        <family val="2"/>
      </rPr>
      <t>)</t>
    </r>
  </si>
  <si>
    <r>
      <t>Νάτριο (Na</t>
    </r>
    <r>
      <rPr>
        <vertAlign val="superscript"/>
        <sz val="11"/>
        <color indexed="8"/>
        <rFont val="Arial"/>
        <family val="2"/>
      </rPr>
      <t>+</t>
    </r>
    <r>
      <rPr>
        <sz val="11"/>
        <color indexed="8"/>
        <rFont val="Arial"/>
        <family val="2"/>
      </rPr>
      <t>)</t>
    </r>
  </si>
  <si>
    <r>
      <t>Φωσφορικά (P-H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PO</t>
    </r>
    <r>
      <rPr>
        <vertAlign val="subscript"/>
        <sz val="11"/>
        <color indexed="8"/>
        <rFont val="Arial"/>
        <family val="2"/>
      </rPr>
      <t>4</t>
    </r>
    <r>
      <rPr>
        <vertAlign val="superscript"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)</t>
    </r>
  </si>
  <si>
    <r>
      <t>Αμμωνιακά (NH</t>
    </r>
    <r>
      <rPr>
        <vertAlign val="subscript"/>
        <sz val="11"/>
        <color indexed="8"/>
        <rFont val="Arial"/>
        <family val="2"/>
      </rPr>
      <t>4</t>
    </r>
    <r>
      <rPr>
        <vertAlign val="superscript"/>
        <sz val="11"/>
        <color indexed="8"/>
        <rFont val="Arial"/>
        <family val="2"/>
      </rPr>
      <t>+</t>
    </r>
    <r>
      <rPr>
        <sz val="11"/>
        <color indexed="8"/>
        <rFont val="Arial"/>
        <family val="2"/>
      </rPr>
      <t>)</t>
    </r>
  </si>
  <si>
    <r>
      <t xml:space="preserve">         Νιτρικά (NO</t>
    </r>
    <r>
      <rPr>
        <vertAlign val="subscript"/>
        <sz val="11"/>
        <color indexed="8"/>
        <rFont val="Arial"/>
        <family val="2"/>
      </rPr>
      <t>3</t>
    </r>
    <r>
      <rPr>
        <vertAlign val="superscript"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)</t>
    </r>
  </si>
  <si>
    <t>Προς  :</t>
  </si>
  <si>
    <t>mmol/l</t>
  </si>
  <si>
    <r>
      <t xml:space="preserve"> Αγωγιμότητα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(μs/cm/25°C)</t>
    </r>
  </si>
  <si>
    <t>Αναλ. Προσρόφ. Νa (SAR)</t>
  </si>
  <si>
    <t>Τομάτα κερασόμορφη</t>
  </si>
  <si>
    <t>Αφαλάτωση</t>
  </si>
  <si>
    <t>Απόκλιση κατιόντων-ανιόντων (%)</t>
  </si>
  <si>
    <t>mg/l</t>
  </si>
  <si>
    <t>C=11*EC</t>
  </si>
  <si>
    <t>mS/cm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</si>
</sst>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[$-408]dddd\,\ d\ mmmm\ yyyy"/>
    <numFmt numFmtId="175" formatCode="dd/mm/yy;@"/>
    <numFmt numFmtId="176" formatCode="d/m;@"/>
    <numFmt numFmtId="177" formatCode="d/m/yy;@"/>
  </numFmts>
  <fonts count="50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8"/>
      <name val="Arial Greek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0"/>
      <color indexed="8"/>
      <name val="Tw Cen MT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3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75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14" fontId="1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2" fontId="11" fillId="33" borderId="0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center"/>
    </xf>
    <xf numFmtId="2" fontId="11" fillId="33" borderId="0" xfId="0" applyNumberFormat="1" applyFont="1" applyFill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" fontId="9" fillId="34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35" borderId="0" xfId="0" applyFont="1" applyFill="1" applyAlignment="1">
      <alignment/>
    </xf>
    <xf numFmtId="173" fontId="11" fillId="33" borderId="0" xfId="0" applyNumberFormat="1" applyFont="1" applyFill="1" applyAlignment="1">
      <alignment horizontal="center"/>
    </xf>
    <xf numFmtId="173" fontId="11" fillId="33" borderId="0" xfId="0" applyNumberFormat="1" applyFont="1" applyFill="1" applyBorder="1" applyAlignment="1">
      <alignment horizontal="center"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47"/>
  <sheetViews>
    <sheetView tabSelected="1" zoomScalePageLayoutView="0" workbookViewId="0" topLeftCell="A16">
      <selection activeCell="H34" sqref="H34"/>
    </sheetView>
  </sheetViews>
  <sheetFormatPr defaultColWidth="9.00390625" defaultRowHeight="12.75"/>
  <cols>
    <col min="1" max="1" width="10.00390625" style="1" customWidth="1"/>
    <col min="2" max="2" width="7.375" style="1" customWidth="1"/>
    <col min="3" max="3" width="8.875" style="1" customWidth="1"/>
    <col min="4" max="4" width="6.875" style="1" customWidth="1"/>
    <col min="5" max="5" width="6.875" style="6" customWidth="1"/>
    <col min="6" max="6" width="5.75390625" style="1" customWidth="1"/>
    <col min="7" max="7" width="9.25390625" style="1" customWidth="1"/>
    <col min="8" max="8" width="9.125" style="1" customWidth="1"/>
    <col min="9" max="9" width="7.00390625" style="1" customWidth="1"/>
    <col min="10" max="10" width="10.625" style="1" customWidth="1"/>
    <col min="11" max="16384" width="9.125" style="1" customWidth="1"/>
  </cols>
  <sheetData>
    <row r="6" spans="9:10" ht="12.75">
      <c r="I6" s="2"/>
      <c r="J6" s="2"/>
    </row>
    <row r="9" spans="2:10" ht="18">
      <c r="B9" s="48"/>
      <c r="E9" s="44"/>
      <c r="F9" s="4" t="s">
        <v>21</v>
      </c>
      <c r="G9" s="3"/>
      <c r="H9" s="3"/>
      <c r="J9" s="2"/>
    </row>
    <row r="10" spans="4:9" ht="18">
      <c r="D10" s="3"/>
      <c r="F10" s="4"/>
      <c r="I10" s="5"/>
    </row>
    <row r="11" spans="1:9" ht="12.75">
      <c r="A11" s="6" t="s">
        <v>34</v>
      </c>
      <c r="B11" s="42"/>
      <c r="C11" s="42"/>
      <c r="H11" s="6" t="s">
        <v>6</v>
      </c>
      <c r="I11" s="1" t="s">
        <v>38</v>
      </c>
    </row>
    <row r="12" spans="1:9" ht="12.75">
      <c r="A12" s="5" t="s">
        <v>4</v>
      </c>
      <c r="B12" s="42"/>
      <c r="C12" s="42"/>
      <c r="H12" s="6" t="s">
        <v>7</v>
      </c>
      <c r="I12" s="27"/>
    </row>
    <row r="13" spans="1:10" ht="12.75">
      <c r="A13" s="6" t="s">
        <v>5</v>
      </c>
      <c r="B13" s="42"/>
      <c r="C13" s="42"/>
      <c r="H13" s="6" t="s">
        <v>8</v>
      </c>
      <c r="I13" s="49"/>
      <c r="J13" s="2"/>
    </row>
    <row r="14" spans="8:9" ht="12.75">
      <c r="H14" s="6" t="s">
        <v>9</v>
      </c>
      <c r="I14" s="43" t="s">
        <v>39</v>
      </c>
    </row>
    <row r="15" spans="8:9" ht="15.75">
      <c r="H15" s="6" t="s">
        <v>20</v>
      </c>
      <c r="I15" s="7"/>
    </row>
    <row r="16" spans="1:10" ht="15">
      <c r="A16" s="8"/>
      <c r="B16" s="8"/>
      <c r="C16" s="8"/>
      <c r="D16" s="8"/>
      <c r="E16" s="45"/>
      <c r="F16" s="8"/>
      <c r="G16" s="8"/>
      <c r="H16" s="8"/>
      <c r="I16" s="9"/>
      <c r="J16" s="9"/>
    </row>
    <row r="17" spans="5:10" ht="15.75">
      <c r="E17" s="38" t="s">
        <v>43</v>
      </c>
      <c r="I17" s="10"/>
      <c r="J17" s="11"/>
    </row>
    <row r="18" spans="1:10" ht="18.75">
      <c r="A18" s="12"/>
      <c r="B18" s="13" t="s">
        <v>36</v>
      </c>
      <c r="C18" s="14"/>
      <c r="D18" s="15">
        <v>942</v>
      </c>
      <c r="E18" s="64">
        <f>D18/1000</f>
        <v>0.942</v>
      </c>
      <c r="F18" s="12"/>
      <c r="G18" s="12"/>
      <c r="H18" s="14"/>
      <c r="I18" s="16" t="s">
        <v>22</v>
      </c>
      <c r="J18" s="17"/>
    </row>
    <row r="19" spans="1:10" ht="15">
      <c r="A19" s="12"/>
      <c r="B19" s="13" t="s">
        <v>23</v>
      </c>
      <c r="C19" s="14"/>
      <c r="D19" s="18">
        <f>0.64*D18</f>
        <v>602.88</v>
      </c>
      <c r="E19" s="19"/>
      <c r="F19" s="12"/>
      <c r="G19" s="12"/>
      <c r="H19" s="12"/>
      <c r="I19" s="19" t="s">
        <v>0</v>
      </c>
      <c r="J19" s="20">
        <f>(D24+D25)*50</f>
        <v>270.08333333333337</v>
      </c>
    </row>
    <row r="20" spans="1:10" ht="15">
      <c r="A20" s="12"/>
      <c r="B20" s="13" t="s">
        <v>1</v>
      </c>
      <c r="C20" s="12"/>
      <c r="D20" s="18">
        <v>7.19</v>
      </c>
      <c r="E20" s="22"/>
      <c r="F20" s="12"/>
      <c r="G20" s="12"/>
      <c r="H20" s="12"/>
      <c r="I20" s="22" t="s">
        <v>2</v>
      </c>
      <c r="J20" s="20">
        <f>(0+J25)*50</f>
        <v>150</v>
      </c>
    </row>
    <row r="21" spans="1:10" ht="14.25">
      <c r="A21" s="12"/>
      <c r="B21" s="12"/>
      <c r="C21" s="12"/>
      <c r="D21" s="14"/>
      <c r="E21" s="19"/>
      <c r="F21" s="12"/>
      <c r="G21" s="12"/>
      <c r="H21" s="12"/>
      <c r="I21" s="22"/>
      <c r="J21" s="20"/>
    </row>
    <row r="22" spans="1:10" ht="14.25">
      <c r="A22" s="14"/>
      <c r="B22" s="14"/>
      <c r="C22" s="14"/>
      <c r="D22" s="12"/>
      <c r="E22" s="22"/>
      <c r="F22" s="12"/>
      <c r="G22" s="12"/>
      <c r="H22" s="12"/>
      <c r="I22" s="12"/>
      <c r="J22" s="12"/>
    </row>
    <row r="23" spans="1:11" ht="15.75">
      <c r="A23" s="12"/>
      <c r="B23" s="16" t="s">
        <v>11</v>
      </c>
      <c r="C23" s="21" t="s">
        <v>41</v>
      </c>
      <c r="D23" s="21" t="s">
        <v>3</v>
      </c>
      <c r="E23" s="53" t="s">
        <v>35</v>
      </c>
      <c r="F23" s="12"/>
      <c r="G23" s="12"/>
      <c r="H23" s="16" t="s">
        <v>12</v>
      </c>
      <c r="I23" s="21" t="s">
        <v>41</v>
      </c>
      <c r="J23" s="55" t="s">
        <v>3</v>
      </c>
      <c r="K23" s="56" t="s">
        <v>35</v>
      </c>
    </row>
    <row r="24" spans="1:11" ht="17.25">
      <c r="A24" s="14"/>
      <c r="B24" s="22" t="s">
        <v>24</v>
      </c>
      <c r="C24" s="60">
        <v>55.2</v>
      </c>
      <c r="D24" s="23">
        <f>C24/20</f>
        <v>2.7600000000000002</v>
      </c>
      <c r="E24" s="46">
        <f>C24/40</f>
        <v>1.3800000000000001</v>
      </c>
      <c r="F24" s="12"/>
      <c r="G24" s="14"/>
      <c r="H24" s="22" t="s">
        <v>25</v>
      </c>
      <c r="I24" s="51">
        <v>225</v>
      </c>
      <c r="J24" s="25">
        <f>I24/35.5</f>
        <v>6.338028169014085</v>
      </c>
      <c r="K24" s="23">
        <f>I24/35.5</f>
        <v>6.338028169014085</v>
      </c>
    </row>
    <row r="25" spans="1:14" ht="18.75">
      <c r="A25" s="12"/>
      <c r="B25" s="22" t="s">
        <v>26</v>
      </c>
      <c r="C25" s="61">
        <v>31.7</v>
      </c>
      <c r="D25" s="23">
        <f>C25/12</f>
        <v>2.6416666666666666</v>
      </c>
      <c r="E25" s="25">
        <f>C25/24</f>
        <v>1.3208333333333333</v>
      </c>
      <c r="F25" s="12"/>
      <c r="H25" s="22" t="s">
        <v>27</v>
      </c>
      <c r="I25" s="52">
        <v>183</v>
      </c>
      <c r="J25" s="25">
        <f>I25/61</f>
        <v>3</v>
      </c>
      <c r="K25" s="23">
        <f>I25/61</f>
        <v>3</v>
      </c>
      <c r="L25" s="28"/>
      <c r="M25" s="29"/>
      <c r="N25" s="14"/>
    </row>
    <row r="26" spans="1:13" ht="18.75">
      <c r="A26" s="14"/>
      <c r="B26" s="22" t="s">
        <v>28</v>
      </c>
      <c r="C26" s="50">
        <v>1.1</v>
      </c>
      <c r="D26" s="25">
        <f>C26/39</f>
        <v>0.02820512820512821</v>
      </c>
      <c r="E26" s="25">
        <f>C26/39</f>
        <v>0.02820512820512821</v>
      </c>
      <c r="F26" s="12"/>
      <c r="G26" s="14"/>
      <c r="H26" s="22" t="s">
        <v>29</v>
      </c>
      <c r="I26" s="62">
        <v>1.356</v>
      </c>
      <c r="J26" s="25">
        <f>I26/48</f>
        <v>0.02825</v>
      </c>
      <c r="K26" s="23">
        <f>I26/96</f>
        <v>0.014125</v>
      </c>
      <c r="L26" s="27"/>
      <c r="M26" s="27"/>
    </row>
    <row r="27" spans="1:11" ht="18.75">
      <c r="A27" s="29"/>
      <c r="B27" s="22" t="s">
        <v>30</v>
      </c>
      <c r="C27" s="50">
        <v>110</v>
      </c>
      <c r="D27" s="26">
        <f>C27/23</f>
        <v>4.782608695652174</v>
      </c>
      <c r="E27" s="25">
        <f>C27/23</f>
        <v>4.782608695652174</v>
      </c>
      <c r="F27" s="12"/>
      <c r="G27" s="14"/>
      <c r="H27" s="19" t="s">
        <v>31</v>
      </c>
      <c r="I27" s="51">
        <v>0</v>
      </c>
      <c r="J27" s="25">
        <f>I27/31</f>
        <v>0</v>
      </c>
      <c r="K27" s="23">
        <f>I27/31</f>
        <v>0</v>
      </c>
    </row>
    <row r="28" spans="1:11" ht="18.75">
      <c r="A28" s="14"/>
      <c r="B28" s="22" t="s">
        <v>32</v>
      </c>
      <c r="C28" s="50">
        <v>0.001</v>
      </c>
      <c r="D28" s="26">
        <f>C28/18</f>
        <v>5.555555555555556E-05</v>
      </c>
      <c r="E28" s="26">
        <f>D28/18</f>
        <v>3.08641975308642E-06</v>
      </c>
      <c r="F28" s="12"/>
      <c r="G28" s="14"/>
      <c r="H28" s="22" t="s">
        <v>33</v>
      </c>
      <c r="I28" s="51">
        <v>58.81</v>
      </c>
      <c r="J28" s="25">
        <f>I28/62</f>
        <v>0.9485483870967742</v>
      </c>
      <c r="K28" s="23">
        <f>I28/62</f>
        <v>0.9485483870967742</v>
      </c>
    </row>
    <row r="29" spans="1:10" ht="15">
      <c r="A29" s="12"/>
      <c r="B29" s="12"/>
      <c r="C29" s="16" t="s">
        <v>10</v>
      </c>
      <c r="D29" s="54">
        <f>D24+D25+D26+D27+D28</f>
        <v>10.212536046079524</v>
      </c>
      <c r="E29" s="20"/>
      <c r="F29" s="12"/>
      <c r="G29" s="12"/>
      <c r="H29" s="12"/>
      <c r="I29" s="16" t="s">
        <v>10</v>
      </c>
      <c r="J29" s="54">
        <f>J24+J27+J25+J26+J28</f>
        <v>10.314826556110859</v>
      </c>
    </row>
    <row r="30" spans="1:10" ht="14.25">
      <c r="A30" s="14"/>
      <c r="B30" s="22"/>
      <c r="C30" s="12"/>
      <c r="D30" s="14"/>
      <c r="E30" s="20"/>
      <c r="F30" s="12"/>
      <c r="G30" s="12"/>
      <c r="H30" s="14"/>
      <c r="I30" s="22"/>
      <c r="J30" s="14"/>
    </row>
    <row r="31" spans="1:10" ht="15">
      <c r="A31" s="22"/>
      <c r="B31" s="29" t="s">
        <v>13</v>
      </c>
      <c r="C31" s="14"/>
      <c r="D31" s="14"/>
      <c r="E31" s="22"/>
      <c r="F31" s="22"/>
      <c r="G31" s="29"/>
      <c r="H31" s="14"/>
      <c r="I31" s="14"/>
      <c r="J31" s="14"/>
    </row>
    <row r="32" spans="1:16" ht="14.25">
      <c r="A32" s="14"/>
      <c r="B32" s="14"/>
      <c r="C32" s="30" t="s">
        <v>41</v>
      </c>
      <c r="D32" s="31" t="s">
        <v>14</v>
      </c>
      <c r="E32" s="19"/>
      <c r="F32" s="14"/>
      <c r="G32" s="32" t="s">
        <v>37</v>
      </c>
      <c r="J32" s="24">
        <f>1.414*D27/SQRT(D25+D24)</f>
        <v>2.909714432990088</v>
      </c>
      <c r="K32" s="12"/>
      <c r="L32" s="14"/>
      <c r="M32" s="14"/>
      <c r="N32" s="22"/>
      <c r="P32" s="24"/>
    </row>
    <row r="33" spans="1:4" ht="14.25">
      <c r="A33" s="12"/>
      <c r="B33" s="22" t="s">
        <v>16</v>
      </c>
      <c r="C33" s="58">
        <v>0</v>
      </c>
      <c r="D33" s="23">
        <f>C33/55.9*1000</f>
        <v>0</v>
      </c>
    </row>
    <row r="34" spans="1:16" ht="15">
      <c r="A34" s="12"/>
      <c r="B34" s="22" t="s">
        <v>17</v>
      </c>
      <c r="C34" s="59">
        <v>0</v>
      </c>
      <c r="D34" s="26">
        <f>C34/54.9*1000</f>
        <v>0</v>
      </c>
      <c r="G34" s="63" t="s">
        <v>42</v>
      </c>
      <c r="H34" s="63">
        <f>(D18/1000)*11</f>
        <v>10.362</v>
      </c>
      <c r="I34" s="33" t="s">
        <v>3</v>
      </c>
      <c r="K34" s="12"/>
      <c r="L34" s="14"/>
      <c r="M34" s="14"/>
      <c r="N34" s="22"/>
      <c r="P34" s="24"/>
    </row>
    <row r="35" spans="1:16" ht="14.25">
      <c r="A35" s="12"/>
      <c r="B35" s="22" t="s">
        <v>15</v>
      </c>
      <c r="C35" s="59">
        <v>0</v>
      </c>
      <c r="D35" s="26">
        <f>C35/65.4*1000</f>
        <v>0</v>
      </c>
      <c r="K35" s="12"/>
      <c r="L35" s="14"/>
      <c r="M35" s="14"/>
      <c r="N35" s="22"/>
      <c r="P35" s="24"/>
    </row>
    <row r="36" spans="1:11" ht="15">
      <c r="A36" s="22"/>
      <c r="B36" s="22" t="s">
        <v>18</v>
      </c>
      <c r="C36" s="59">
        <v>0</v>
      </c>
      <c r="D36" s="26">
        <f>C36/63.6*1000</f>
        <v>0</v>
      </c>
      <c r="G36" s="57" t="s">
        <v>40</v>
      </c>
      <c r="H36" s="57"/>
      <c r="I36" s="57"/>
      <c r="J36" s="57"/>
      <c r="K36" s="57">
        <f>(J29-D29)*100/(D29+J29)</f>
        <v>0.4983129689559804</v>
      </c>
    </row>
    <row r="37" spans="1:4" ht="14.25">
      <c r="A37" s="22"/>
      <c r="B37" s="25" t="s">
        <v>19</v>
      </c>
      <c r="C37" s="58">
        <v>0.06</v>
      </c>
      <c r="D37" s="23">
        <f>C37/10.8*1000</f>
        <v>5.5555555555555545</v>
      </c>
    </row>
    <row r="39" spans="1:10" ht="14.25">
      <c r="A39" s="8"/>
      <c r="B39" s="8"/>
      <c r="C39" s="8"/>
      <c r="D39" s="8"/>
      <c r="E39" s="45"/>
      <c r="F39" s="8"/>
      <c r="G39" s="8"/>
      <c r="H39" s="34"/>
      <c r="I39" s="35"/>
      <c r="J39" s="34"/>
    </row>
    <row r="40" spans="8:10" ht="14.25">
      <c r="H40" s="14"/>
      <c r="I40" s="24"/>
      <c r="J40" s="14"/>
    </row>
    <row r="41" spans="8:10" ht="14.25">
      <c r="H41" s="14"/>
      <c r="I41" s="24"/>
      <c r="J41" s="14"/>
    </row>
    <row r="42" spans="6:10" ht="14.25">
      <c r="F42" s="12"/>
      <c r="H42" s="36"/>
      <c r="I42" s="22"/>
      <c r="J42" s="14"/>
    </row>
    <row r="43" spans="6:10" ht="15">
      <c r="F43" s="12"/>
      <c r="H43" s="13"/>
      <c r="I43" s="33"/>
      <c r="J43" s="14"/>
    </row>
    <row r="44" spans="6:7" ht="14.25">
      <c r="F44" s="12"/>
      <c r="G44" s="14"/>
    </row>
    <row r="45" spans="1:10" ht="12.75">
      <c r="A45" s="36"/>
      <c r="B45" s="36"/>
      <c r="C45" s="36"/>
      <c r="D45" s="37"/>
      <c r="E45" s="47"/>
      <c r="I45" s="38"/>
      <c r="J45" s="39"/>
    </row>
    <row r="46" spans="4:8" ht="12.75">
      <c r="D46" s="40"/>
      <c r="G46" s="36"/>
      <c r="H46" s="41"/>
    </row>
    <row r="47" spans="3:10" ht="12.75">
      <c r="C47" s="36"/>
      <c r="E47" s="40"/>
      <c r="G47" s="36"/>
      <c r="I47" s="36"/>
      <c r="J47" s="3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ΑΝΑΣΤΑΣΗΣ</dc:creator>
  <cp:keywords/>
  <dc:description/>
  <cp:lastModifiedBy>User</cp:lastModifiedBy>
  <cp:lastPrinted>2016-08-10T22:27:04Z</cp:lastPrinted>
  <dcterms:created xsi:type="dcterms:W3CDTF">1998-08-23T14:47:04Z</dcterms:created>
  <dcterms:modified xsi:type="dcterms:W3CDTF">2020-12-14T11:17:44Z</dcterms:modified>
  <cp:category/>
  <cp:version/>
  <cp:contentType/>
  <cp:contentStatus/>
</cp:coreProperties>
</file>