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2"/>
  </bookViews>
  <sheets>
    <sheet name="1" sheetId="1" state="visible" r:id="rId2"/>
    <sheet name="2" sheetId="2" state="visible" r:id="rId3"/>
    <sheet name="3" sheetId="3" state="visible" r:id="rId4"/>
    <sheet name="4" sheetId="4" state="visible" r:id="rId5"/>
    <sheet name="5" sheetId="5" state="visible" r:id="rId6"/>
    <sheet name="7" sheetId="6" state="visible" r:id="rId7"/>
    <sheet name="9" sheetId="7" state="visible" r:id="rId8"/>
    <sheet name="13" sheetId="8" state="visible" r:id="rId9"/>
    <sheet name="14" sheetId="9" state="visible" r:id="rId10"/>
    <sheet name="16" sheetId="10" state="visible" r:id="rId11"/>
    <sheet name="17" sheetId="11" state="visible" r:id="rId12"/>
    <sheet name="18" sheetId="12" state="visible" r:id="rId13"/>
    <sheet name="22" sheetId="13" state="visible" r:id="rId14"/>
  </sheets>
  <definedNames>
    <definedName function="false" hidden="false" name="_xlfn_STDEV_P" vbProcedure="false">NA()</definedName>
    <definedName function="false" hidden="false" name="_xlfn_VAR_P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<sst xmlns="http://schemas.openxmlformats.org/spreadsheetml/2006/main" count="322" uniqueCount="162">
  <si>
    <t xml:space="preserve">Quiz 1</t>
  </si>
  <si>
    <r>
      <rPr>
        <sz val="12"/>
        <rFont val="Liberation Serif;Times New Roman"/>
        <family val="1"/>
      </rPr>
      <t xml:space="preserve">Μια μετοχή</t>
    </r>
    <r>
      <rPr>
        <sz val="10"/>
        <rFont val="Arial"/>
        <family val="2"/>
      </rPr>
      <t xml:space="preserve"> πωλείται σήμερα για $ 40 ανά μετοχή. Στο τέλος του έτους, πληρώνει μέρισμα $ 2 ανά μετοχή και πωλείται για $ 44. </t>
    </r>
  </si>
  <si>
    <t xml:space="preserve">Ποιο είναι το συνολικό ποσοστό απόδοσης; </t>
  </si>
  <si>
    <t xml:space="preserve">Ποια είναι η μερισματική απόδοση και το ποσοστό κεφαλαιουχικού κέρδους;</t>
  </si>
  <si>
    <t xml:space="preserve">Αρχική τιμή μετοχής</t>
  </si>
  <si>
    <t xml:space="preserve">Μέρισμα ανά μετοχή</t>
  </si>
  <si>
    <t xml:space="preserve">Τιμή πώλησης ανά μετοχή</t>
  </si>
  <si>
    <t xml:space="preserve">Solution</t>
  </si>
  <si>
    <t xml:space="preserve">Συνολικό ποσοστό απόδοσης</t>
  </si>
  <si>
    <t xml:space="preserve">=</t>
  </si>
  <si>
    <t xml:space="preserve">Μερισματική απόδοση</t>
  </si>
  <si>
    <t xml:space="preserve">Απόδοση κεφαλαιουχικών κερδών</t>
  </si>
  <si>
    <t xml:space="preserve">Quiz 2</t>
  </si>
  <si>
    <t xml:space="preserve">Μια μετοχή πωλείται σήμερα για $ 40 ανά μετοχή. Στο τέλος του έτους, πληρώνει μέρισμα $ 2 ανά μετοχή και πωλείται για $ 44.</t>
  </si>
  <si>
    <t xml:space="preserve">Ας υποθέσουμε ότι η τιμή των μετοχών στο τέλος του έτους μετά την καταβολή του μερίσματος είναι $ 36. </t>
  </si>
  <si>
    <t xml:space="preserve">Ποια είναι η μερισματική απόδοση και ποιο το ποσοστό κεφαλαιακού κέρδους σε αυτή την περίπτωση; </t>
  </si>
  <si>
    <t xml:space="preserve">Γιατί δεν επηρεάζεται η μερισματική απόδοση;</t>
  </si>
  <si>
    <t xml:space="preserve">Τιμή πώλησης ανά μετοχή (Μετα το μέρισμα)</t>
  </si>
  <si>
    <t xml:space="preserve">Κεφαλαιακό κέρδος</t>
  </si>
  <si>
    <t xml:space="preserve">Η απόδοση μερισμάτων δεν επηρεάζεται. καθώς βασίζεται στην αρχική τιμή και όχι στην τελική τιμή.</t>
  </si>
  <si>
    <r>
      <rPr>
        <sz val="10"/>
        <rFont val="Arial"/>
        <family val="2"/>
      </rPr>
      <t xml:space="preserve">Αγοράζετε 100 μετοχές μιας εταιρείας για 40 δολάρια ανά μετοχή. </t>
    </r>
    <r>
      <rPr>
        <sz val="12"/>
        <rFont val="Liberation Serif;Times New Roman"/>
        <family val="1"/>
      </rPr>
      <t xml:space="preserve">Σ</t>
    </r>
    <r>
      <rPr>
        <sz val="10"/>
        <rFont val="Arial"/>
        <family val="2"/>
      </rPr>
      <t xml:space="preserve">το τέλος του έτους </t>
    </r>
    <r>
      <rPr>
        <sz val="12"/>
        <rFont val="Liberation Serif;Times New Roman"/>
        <family val="1"/>
      </rPr>
      <t xml:space="preserve">η μετοχή</t>
    </r>
    <r>
      <rPr>
        <sz val="10"/>
        <rFont val="Arial"/>
        <family val="2"/>
      </rPr>
      <t xml:space="preserve"> </t>
    </r>
    <r>
      <rPr>
        <sz val="12"/>
        <rFont val="Liberation Serif;Times New Roman"/>
        <family val="1"/>
      </rPr>
      <t xml:space="preserve">δίδει</t>
    </r>
    <r>
      <rPr>
        <sz val="10"/>
        <rFont val="Arial"/>
        <family val="2"/>
      </rPr>
      <t xml:space="preserve"> μέρισμα 2 δολ. ανά μετοχή. </t>
    </r>
  </si>
  <si>
    <r>
      <rPr>
        <sz val="10"/>
        <rFont val="Arial"/>
        <family val="2"/>
      </rPr>
      <t xml:space="preserve">Ποια είναι </t>
    </r>
    <r>
      <rPr>
        <sz val="12"/>
        <rFont val="Liberation Serif;Times New Roman"/>
        <family val="1"/>
      </rPr>
      <t xml:space="preserve">η ποσοστιαία απόδοση στο τέλος του έτους για τις μετοχές των εταιρειών </t>
    </r>
    <r>
      <rPr>
        <sz val="10"/>
        <rFont val="Arial"/>
        <family val="2"/>
      </rPr>
      <t xml:space="preserve">που αναφέρονται  στο φύλο 3 του excel;</t>
    </r>
  </si>
  <si>
    <r>
      <rPr>
        <sz val="10"/>
        <rFont val="Arial"/>
        <family val="2"/>
      </rPr>
      <t xml:space="preserve">Ποι</t>
    </r>
    <r>
      <rPr>
        <sz val="12"/>
        <rFont val="Liberation Serif;Times New Roman"/>
        <family val="1"/>
      </rPr>
      <t xml:space="preserve">ος</t>
    </r>
    <r>
      <rPr>
        <sz val="10"/>
        <rFont val="Arial"/>
        <family val="2"/>
      </rPr>
      <t xml:space="preserve"> είναι </t>
    </r>
    <r>
      <rPr>
        <sz val="12"/>
        <rFont val="Liberation Serif;Times New Roman"/>
        <family val="1"/>
      </rPr>
      <t xml:space="preserve">ο</t>
    </r>
    <r>
      <rPr>
        <sz val="10"/>
        <rFont val="Arial"/>
        <family val="2"/>
      </rPr>
      <t xml:space="preserve"> πραγματικός (προσαρμοσμέν</t>
    </r>
    <r>
      <rPr>
        <sz val="12"/>
        <rFont val="Liberation Serif;Times New Roman"/>
        <family val="1"/>
      </rPr>
      <t xml:space="preserve">ος</t>
    </r>
    <r>
      <rPr>
        <sz val="10"/>
        <rFont val="Arial"/>
        <family val="2"/>
      </rPr>
      <t xml:space="preserve"> </t>
    </r>
    <r>
      <rPr>
        <sz val="12"/>
        <rFont val="Liberation Serif;Times New Roman"/>
        <family val="1"/>
      </rPr>
      <t xml:space="preserve">για</t>
    </r>
    <r>
      <rPr>
        <sz val="10"/>
        <rFont val="Arial"/>
        <family val="2"/>
      </rPr>
      <t xml:space="preserve"> τον πληθωρισμό) ρυθμός απόδοσης; Υποθέστε πληθωρισμού ίσο με 4%.</t>
    </r>
  </si>
  <si>
    <t xml:space="preserve">a.</t>
  </si>
  <si>
    <t xml:space="preserve">b.</t>
  </si>
  <si>
    <t xml:space="preserve">c.</t>
  </si>
  <si>
    <t xml:space="preserve">Αρ, μετοχών</t>
  </si>
  <si>
    <t xml:space="preserve">Αρχική τιμή μετοχής ανά μετοχή</t>
  </si>
  <si>
    <t xml:space="preserve">Ρυθμός πληθωρισμού</t>
  </si>
  <si>
    <t xml:space="preserve">Ποσοστό απόδοσης</t>
  </si>
  <si>
    <t xml:space="preserve">Πραγματικό ποσοστό απόδοσης</t>
  </si>
  <si>
    <t xml:space="preserve">Quiz 4</t>
  </si>
  <si>
    <r>
      <rPr>
        <sz val="12"/>
        <rFont val="Liberation Serif;Times New Roman"/>
        <family val="1"/>
      </rPr>
      <t xml:space="preserve">ΧΧΧ</t>
    </r>
    <r>
      <rPr>
        <sz val="12"/>
        <rFont val=""/>
        <family val="1"/>
        <charset val="1"/>
      </rPr>
      <t xml:space="preserve">:</t>
    </r>
  </si>
  <si>
    <t xml:space="preserve">Ηνωμένες Πολιτείες:</t>
  </si>
  <si>
    <t xml:space="preserve">ΧΧΧ: Πραγματική απόδοση</t>
  </si>
  <si>
    <t xml:space="preserve">United States: Πραγματική απόδοση</t>
  </si>
  <si>
    <t xml:space="preserve">Οι Ηνωμένες Πολιτείες παρέχουν το υψηλότερο πραγματικό ποσοστό απόδοσης παρά το χαμηλότερο ονομαστικό</t>
  </si>
  <si>
    <t xml:space="preserve">Σημειώστε ότι η κατά προσέγγιση σχέση μεταξύ πραγματικών και ονομαστικών ποσοστών απόδοσης ισχύει μόνο για χαμηλά ποσοστά:</t>
  </si>
  <si>
    <t xml:space="preserve">Πραγματικό ποσοστό απόδοσης = ονομαστικό ποσοστό απόδοσης - ποσοστό πληθωρισμού</t>
  </si>
  <si>
    <t xml:space="preserve">Αυτή η προσέγγιση υποδηλώνει λανθασμένα ότι το πραγματικό ποσοστό στην ΧΧΧ ήταν υψηλότερο από το πραγματικό ποσοστό των ΗΠΑ</t>
  </si>
  <si>
    <t xml:space="preserve">Quiz 5</t>
  </si>
  <si>
    <t xml:space="preserve">The inflation rate in the United States has averaged 3.1% a year since 1900. </t>
  </si>
  <si>
    <t xml:space="preserve">What was the average real rate of return on Treasury bills, Treasury bonds, </t>
  </si>
  <si>
    <t xml:space="preserve">and common stocks in that period? Use the data provided below:</t>
  </si>
  <si>
    <t xml:space="preserve">Table 11.1</t>
  </si>
  <si>
    <t xml:space="preserve">Χαρτοφυλάκιο</t>
  </si>
  <si>
    <t xml:space="preserve">Μέσο ετήσιο ποσοστό απόδοσης</t>
  </si>
  <si>
    <t xml:space="preserve">Μέσο ασφάλιστρο (Πρόσθετη απόδοση έναντι T-Bills)</t>
  </si>
  <si>
    <t xml:space="preserve">Έντοκα Γραμμάτια</t>
  </si>
  <si>
    <t xml:space="preserve">Κρατικά Ομόλογα</t>
  </si>
  <si>
    <t xml:space="preserve">Μετοχές</t>
  </si>
  <si>
    <t xml:space="preserve">Πληθωρισμός</t>
  </si>
  <si>
    <t xml:space="preserve">Κατηγορία περιουσιακών στοιχείων</t>
  </si>
  <si>
    <t xml:space="preserve">Ονομαστικό ποσοστό απόδοσης</t>
  </si>
  <si>
    <t xml:space="preserve">Quiz 7</t>
  </si>
  <si>
    <t xml:space="preserve">Ο συνοδευτικός πίνακας (βλέπε φύλο 7 στο excel) δείχνει τις ετήσιες τιμές των μετοχών στο Χρηματιστήριο της Costaguanan για την περίοδο 2005-2010. </t>
  </si>
  <si>
    <t xml:space="preserve">Κατασκευάστε ένα δείκτη του χρηματιστηρίου, χρησιμοποιώντας βάρη όπως στον Dow Jones, και έναν δεύτερο που χρησιμοποιεί βάρη όπως στο Standard &amp; Poor's Composite Index.</t>
  </si>
  <si>
    <t xml:space="preserve">Ετήσιες τιμές σε Costaguanan pegos </t>
  </si>
  <si>
    <t xml:space="preserve">Μόνο πέντε μετοχές διαπραγματεύθηκαν στις αρχές του 2005.</t>
  </si>
  <si>
    <t xml:space="preserve">Year</t>
  </si>
  <si>
    <t xml:space="preserve">San Tomé Mining, 184 million*</t>
  </si>
  <si>
    <t xml:space="preserve">Sulaco Markets, 42 million*</t>
  </si>
  <si>
    <t xml:space="preserve">National Central Railway, 64 million*</t>
  </si>
  <si>
    <t xml:space="preserve">Minerva Shipping, 38 million*</t>
  </si>
  <si>
    <t xml:space="preserve">Azuera, Inc., 16 million*</t>
  </si>
  <si>
    <t xml:space="preserve">*Αριθμός μετοχών σε κυκλοφορία.</t>
  </si>
  <si>
    <t xml:space="preserve">Average Price of  Stocks in Market</t>
  </si>
  <si>
    <t xml:space="preserve">Index (using DJIA method)</t>
  </si>
  <si>
    <t xml:space="preserve">Total Market Value of Stocks</t>
  </si>
  <si>
    <t xml:space="preserve">Index (using S&amp;P method)</t>
  </si>
  <si>
    <t xml:space="preserve">Practice Problem 9</t>
  </si>
  <si>
    <t xml:space="preserve">Ακολουθούν οι ποσοστιαίες αποδόσεις του χρηματιστηρίου και των Εντόκων Γραμματίων μεταξύ 2006 και 2010:</t>
  </si>
  <si>
    <t xml:space="preserve">Απόδοση Χρηματιστηρίου</t>
  </si>
  <si>
    <t xml:space="preserve">Απόδοση Εντόκων γραμματίων</t>
  </si>
  <si>
    <t xml:space="preserve">α. Ποιο ήταν το ασφάλιστρο κινδύνου για τα κοινά αποθέματα κάθε χρόνο;</t>
  </si>
  <si>
    <t xml:space="preserve">β. Ποιο ήταν το μέσο ασφάλιστρο κινδύνου;</t>
  </si>
  <si>
    <t xml:space="preserve">γ. Ποια ήταν η τυπική απόκλιση του ασφαλίστρου κινδύνου;</t>
  </si>
  <si>
    <t xml:space="preserve">Έτος</t>
  </si>
  <si>
    <t xml:space="preserve">Απόδοση T-Bill</t>
  </si>
  <si>
    <t xml:space="preserve"> ασφάλιστρο κινδύνου;</t>
  </si>
  <si>
    <t xml:space="preserve">Απόκλιση από το μέσο</t>
  </si>
  <si>
    <t xml:space="preserve">Τετράγωνη απόκλιση</t>
  </si>
  <si>
    <t xml:space="preserve">Συνολικό</t>
  </si>
  <si>
    <t xml:space="preserve">Μέσο</t>
  </si>
  <si>
    <t xml:space="preserve">μέσο ασφάλιστρο κινδύνου;</t>
  </si>
  <si>
    <t xml:space="preserve">Διακύμανση</t>
  </si>
  <si>
    <t xml:space="preserve">Τυπική Απόκλιση</t>
  </si>
  <si>
    <t xml:space="preserve">Practice Problem 13</t>
  </si>
  <si>
    <t xml:space="preserve">Η κορυφαία διαχειριστής hedge fund Diana Sauros πιστεύει ότι μια μετοχή με τον ίδιο κίνδυνο με αγοράς με τον δείκτη  S&amp;P 500 </t>
  </si>
  <si>
    <t xml:space="preserve">θα πουληθεί στο τέλος του έτους στην τιμή των 50 $. Η μετοχή θα δώσει μέρισμα στο τέλος του έτους ίσο με 2 $.</t>
  </si>
  <si>
    <t xml:space="preserve">Ποια τιμή πρέπει να είναι πρόθυμη να πληρώσει σήμερα για την μετοχή;</t>
  </si>
  <si>
    <t xml:space="preserve">Ιστορικό ασφάλιστρο κινδύνου του S&amp;P 500</t>
  </si>
  <si>
    <t xml:space="preserve">Τρέχον επιτόκιο μηδενικού κινδύνου</t>
  </si>
  <si>
    <t xml:space="preserve">Τιμή πώλησης ανά μετοχή στο τέλος του έτους </t>
  </si>
  <si>
    <t xml:space="preserve">Αναμενόμενο ποσοστό απόδοσης</t>
  </si>
  <si>
    <t xml:space="preserve">Με βάση το ιστορικό ασφάλιστρο κινδύνου του S&amp;P 500 (8%) και το τρέχον επίπεδο του επιτοκίου χωρίς κίνδυνο (περίπου 4%),  11%</t>
  </si>
  <si>
    <t xml:space="preserve">θα μπορούσε κανείς να προβλέψει ένα αναμενόμενο ποσοστό απόδοσης</t>
  </si>
  <si>
    <t xml:space="preserve">Εάν η μετοχή έχει τον ίδιο συστηματικό κίνδυνο, θα πρέπει επίσης να έχει την ίδια αναμενόμενη απόδοση.</t>
  </si>
  <si>
    <t xml:space="preserve">Επομένως, η τιμή της μετοχής ισούται με την παρούσα αξία των ταμειακών ροών για έναν ορίζοντα 1 έτους.</t>
  </si>
  <si>
    <t xml:space="preserve">Present value</t>
  </si>
  <si>
    <t xml:space="preserve">Practice Problem 14</t>
  </si>
  <si>
    <t xml:space="preserve">Η κοινή μετοχή της Leaning Tower of Pita, Inc., μια αλυσίδα εστιατορίων, θα δημιουργήσει τις ακόλουθες χρηματοροές στους επενδυτές το επόμενο έτος:</t>
  </si>
  <si>
    <t xml:space="preserve">Dividend</t>
  </si>
  <si>
    <t xml:space="preserve">Stock Price</t>
  </si>
  <si>
    <t xml:space="preserve">Αναπτυσσόμενη οικονομία</t>
  </si>
  <si>
    <t xml:space="preserve">Σταθερή οικονομία</t>
  </si>
  <si>
    <t xml:space="preserve">Ύφεση</t>
  </si>
  <si>
    <t xml:space="preserve">Με  ύφεση η εταιρεία θα πτωχεύσει. </t>
  </si>
  <si>
    <t xml:space="preserve">Υπολογίστε το αναμενόμενο ποσοστό απόδοσης και την τυπική απόκλιση απόδοσης στους μετόχους του Leaning Tower of Pita.</t>
  </si>
  <si>
    <t xml:space="preserve">Τιμή πώλησης</t>
  </si>
  <si>
    <t xml:space="preserve">αναμενόμενη απόδοση</t>
  </si>
  <si>
    <t xml:space="preserve">Τυπική απόκλιση</t>
  </si>
  <si>
    <t xml:space="preserve">Practice Problem 16</t>
  </si>
  <si>
    <t xml:space="preserve">The common stock of Escapist Films sells for $25 a share and offers the following payoffs next year:</t>
  </si>
  <si>
    <t xml:space="preserve">Escapist Films:</t>
  </si>
  <si>
    <t xml:space="preserve">Leaning Tower of Pita:</t>
  </si>
  <si>
    <t xml:space="preserve">Αναμενόμενη απόδοση</t>
  </si>
  <si>
    <t xml:space="preserve">Υπολογίστε την αναμενόμενη απόδοση και την τυπική απόκλιση του Escapist. </t>
  </si>
  <si>
    <t xml:space="preserve">Και τα τρία σενάρια είναι εξίσου πιθανά. </t>
  </si>
  <si>
    <t xml:space="preserve">Στη συνέχεια, υπολογίστε την αναμενόμενη απόδοση και την τυπική απόκλιση ενός χαρτοφυλακίου που επενδύεται κατά το ήμισυ στο Escapist και το μισό από τον Πύργο της Πίτας. </t>
  </si>
  <si>
    <t xml:space="preserve">Δείξτε ότι η τυπική απόκλιση χαρτοφυλακίου είναι χαμηλότερη από οποιαδήποτε από τις μετοχές.</t>
  </si>
  <si>
    <t xml:space="preserve">Απόδοση Χαρτοφυλακίου</t>
  </si>
  <si>
    <t xml:space="preserve">Practice Problem 17</t>
  </si>
  <si>
    <t xml:space="preserve">Consider the following scenario analysis:</t>
  </si>
  <si>
    <t xml:space="preserve">Scenario</t>
  </si>
  <si>
    <t xml:space="preserve">Probability</t>
  </si>
  <si>
    <t xml:space="preserve">Rate of Return</t>
  </si>
  <si>
    <t xml:space="preserve">Stocks </t>
  </si>
  <si>
    <t xml:space="preserve">Bonds</t>
  </si>
  <si>
    <t xml:space="preserve">Αναπτυσσόμενη οικονομία+</t>
  </si>
  <si>
    <t xml:space="preserve">Είναι λογικό να υποθέσουμε ότι τα ομόλογα του Δημοσίου θα προσφέρουν υψηλότερες αποδόσεις σε ύφεση από  ότι σε άνθηση;</t>
  </si>
  <si>
    <t xml:space="preserve">Υπολογίστε το αναμενόμενο ποσοστό απόδοσης και την τυπική απόκλιση για κάθε επένδυση.</t>
  </si>
  <si>
    <t xml:space="preserve">Ποια επένδυση θα προτιμούσατε;</t>
  </si>
  <si>
    <t xml:space="preserve">Τα επιτόκια τείνουν να μειώνονται στην αρχή της ύφεσης και να αυξάνονται κατά τη διάρκεια των περιόδων άνθησης.</t>
  </si>
  <si>
    <t xml:space="preserve">Επειδή οι τιμές των ομολόγων κινούνται αντίστροφα με τα επιτόκια, τα ομόλογα παρέχουν υψηλότερες αποδόσεις κατά την ύφεση όταν τα επιτόκια πέφτουν.</t>
  </si>
  <si>
    <t xml:space="preserve">Μετοχή</t>
  </si>
  <si>
    <t xml:space="preserve">Ομόλογα</t>
  </si>
  <si>
    <t xml:space="preserve">Οι μετοχές έχουν τόσο υψηλότερη αναμενόμενη απόδοση όσο και μεγαλύτερη μεταβλητότητα. </t>
  </si>
  <si>
    <t xml:space="preserve">Οι επενδυτές που αποφεύγουν τον κίνδυνο θα επιλέξουν ομόλογα.</t>
  </si>
  <si>
    <t xml:space="preserve">Practice Problem 18</t>
  </si>
  <si>
    <t xml:space="preserve">Χρησιμοποιήστε τα παρακάτω δεδομένα και εξετάστε ένα χαρτοφυλάκιο με βάρη 0,60 σε μετοχές και 0,40 σε ομόλογα.</t>
  </si>
  <si>
    <t xml:space="preserve">Βάρη</t>
  </si>
  <si>
    <t xml:space="preserve">Ποιο είναι το ποσοστό απόδοσης του χαρτοφυλακίου σε κάθε σενάριο;</t>
  </si>
  <si>
    <t xml:space="preserve">Ποιο είναι το αναμενόμενο ποσοστό απόδοσης και η τυπική απόκλιση του χαρτοφυλακίου;</t>
  </si>
  <si>
    <t xml:space="preserve">Θα προτιμούσατε να επενδύσετε στο χαρτοφυλάκιο, μόνο σε μετοχές ή μόνο σε ομόλογα;</t>
  </si>
  <si>
    <t xml:space="preserve">Mean Return</t>
  </si>
  <si>
    <t xml:space="preserve">Std.Dev.</t>
  </si>
  <si>
    <t xml:space="preserve">Stocks</t>
  </si>
  <si>
    <t xml:space="preserve">Portfolio</t>
  </si>
  <si>
    <t xml:space="preserve">Η καλύτερη επιλογή εξαρτάται από το βαθμό απέχθειας που έχετε στον κίνδυνο.</t>
  </si>
  <si>
    <t xml:space="preserve">most people would choose the portfolio over stocks since the portfolio has almost the same </t>
  </si>
  <si>
    <t xml:space="preserve">return with much lower volatility. This is the advantage of diversification.</t>
  </si>
  <si>
    <t xml:space="preserve">Practice Problem 22</t>
  </si>
  <si>
    <t xml:space="preserve">Μια μετοχή θα έχει ποσοστό απόδοσης είτε -18% είτε + 26%.</t>
  </si>
  <si>
    <t xml:space="preserve">Πιθανότητα</t>
  </si>
  <si>
    <t xml:space="preserve">Απόδοση</t>
  </si>
  <si>
    <t xml:space="preserve">Εάν και οι δύο δυνατότητες είναι εξίσου πιθανές, υπολογίστε την αναμενόμενη απόδοση και την τυπική απόκλιση.</t>
  </si>
  <si>
    <t xml:space="preserve">Εάν τα έντοκα γραμμάτια αποδίδουν 4% και οι επενδυτές πιστεύουν ότι η μετοχή προσφέρει ικανοποιητική αναμενόμενη απόδοση, </t>
  </si>
  <si>
    <t xml:space="preserve">ποιος πρέπει να είναι ο κίνδυνος αγοράς της μετοχής;</t>
  </si>
  <si>
    <t xml:space="preserve">Επειδή η μετοχή προσφέρει ασφάλιστρο κινδύνου μηδέν (η αναμενόμενη απόδοσή του είναι η ίδια με την αναμενόμενη απόδοση των λογαριασμών του Δημοσίου), </t>
  </si>
  <si>
    <t xml:space="preserve">δεν πρέπει να έχει κίνδυνο αγοράς. </t>
  </si>
  <si>
    <t xml:space="preserve">Όλος ο κίνδυνος πρέπει να είναι διαφοροποιήσιμος και επομένως να μην ενδιαφέρει τους επενδυτές.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</si>
</sst>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0.00%"/>
    <numFmt numFmtId="168" formatCode="0%"/>
    <numFmt numFmtId="169" formatCode="0.0%"/>
    <numFmt numFmtId="170" formatCode="_(\$* #,##0.000_);_(\$* \(#,##0.000\);_(\$* \-??_);_(@_)"/>
    <numFmt numFmtId="171" formatCode="_(* #,##0.000_);_(* \(#,##0.000\);_(* \-??_);_(@_)"/>
    <numFmt numFmtId="172" formatCode="#,##0.000"/>
    <numFmt numFmtId="173" formatCode="[h]:mm:ss"/>
    <numFmt numFmtId="174" formatCode="0.000"/>
    <numFmt numFmtId="175" formatCode="0.00"/>
    <numFmt numFmtId="176" formatCode="#,##0.00"/>
    <numFmt numFmtId="177" formatCode="0.000000000000000000"/>
    <numFmt numFmtId="178" formatCode="\$#,##0.00"/>
    <numFmt numFmtId="179" formatCode="\$#,##0"/>
    <numFmt numFmtId="180" formatCode="General"/>
    <numFmt numFmtId="181" formatCode="0.00000%"/>
  </numFmts>
  <fonts count="2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993366"/>
      <name val="Arial"/>
      <family val="2"/>
    </font>
    <font>
      <sz val="12"/>
      <name val="Liberation Serif;Times New Roman"/>
      <family val="1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color rgb="FF993366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2"/>
      <name val=""/>
      <family val="1"/>
      <charset val="1"/>
    </font>
    <font>
      <i val="true"/>
      <u val="singl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1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7" fillId="0" borderId="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7" fillId="0" borderId="1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7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80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H20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F15" activeCellId="0" sqref="F15"/>
    </sheetView>
  </sheetViews>
  <sheetFormatPr defaultColWidth="9.08203125" defaultRowHeight="12.75" zeroHeight="false" outlineLevelRow="0" outlineLevelCol="0"/>
  <cols>
    <col collapsed="false" customWidth="true" hidden="false" outlineLevel="0" max="2" min="1" style="1" width="2.65"/>
    <col collapsed="false" customWidth="false" hidden="false" outlineLevel="0" max="3" min="3" style="1" width="9.07"/>
    <col collapsed="false" customWidth="true" hidden="false" outlineLevel="0" max="4" min="4" style="1" width="25.06"/>
    <col collapsed="false" customWidth="true" hidden="false" outlineLevel="0" max="5" min="5" style="1" width="5.88"/>
    <col collapsed="false" customWidth="true" hidden="false" outlineLevel="0" max="6" min="6" style="1" width="9.98"/>
    <col collapsed="false" customWidth="true" hidden="false" outlineLevel="0" max="7" min="7" style="1" width="0.79"/>
    <col collapsed="false" customWidth="false" hidden="false" outlineLevel="0" max="11" min="8" style="1" width="9.07"/>
    <col collapsed="false" customWidth="true" hidden="false" outlineLevel="0" max="12" min="12" style="1" width="2.93"/>
    <col collapsed="false" customWidth="false" hidden="false" outlineLevel="0" max="257" min="13" style="1" width="9.07"/>
  </cols>
  <sheetData>
    <row r="2" customFormat="false" ht="12.75" hidden="false" customHeight="false" outlineLevel="0" collapsed="false">
      <c r="B2" s="2" t="s">
        <v>0</v>
      </c>
    </row>
    <row r="4" customFormat="false" ht="15.65" hidden="false" customHeight="false" outlineLevel="0" collapsed="false">
      <c r="B4" s="3" t="s">
        <v>1</v>
      </c>
    </row>
    <row r="5" customFormat="false" ht="17" hidden="false" customHeight="false" outlineLevel="0" collapsed="false">
      <c r="B5" s="4" t="s">
        <v>2</v>
      </c>
    </row>
    <row r="6" customFormat="false" ht="17" hidden="false" customHeight="false" outlineLevel="0" collapsed="false">
      <c r="B6" s="4" t="s">
        <v>3</v>
      </c>
    </row>
    <row r="8" customFormat="false" ht="14.65" hidden="false" customHeight="false" outlineLevel="0" collapsed="false">
      <c r="C8" s="5" t="s">
        <v>4</v>
      </c>
      <c r="D8" s="6"/>
      <c r="E8" s="7"/>
      <c r="F8" s="8" t="n">
        <v>40</v>
      </c>
    </row>
    <row r="9" customFormat="false" ht="14.65" hidden="false" customHeight="false" outlineLevel="0" collapsed="false">
      <c r="C9" s="5" t="s">
        <v>5</v>
      </c>
      <c r="D9" s="6"/>
      <c r="E9" s="7"/>
      <c r="F9" s="9" t="n">
        <v>2</v>
      </c>
    </row>
    <row r="10" customFormat="false" ht="14.65" hidden="false" customHeight="false" outlineLevel="0" collapsed="false">
      <c r="C10" s="5" t="s">
        <v>6</v>
      </c>
      <c r="D10" s="6"/>
      <c r="E10" s="7"/>
      <c r="F10" s="9" t="n">
        <v>44</v>
      </c>
    </row>
    <row r="12" customFormat="false" ht="12.75" hidden="false" customHeight="false" outlineLevel="0" collapsed="false">
      <c r="B12" s="10" t="s">
        <v>7</v>
      </c>
    </row>
    <row r="13" customFormat="false" ht="12.75" hidden="false" customHeight="false" outlineLevel="0" collapsed="false">
      <c r="B13" s="10"/>
      <c r="H13" s="11"/>
    </row>
    <row r="14" customFormat="false" ht="3.95" hidden="false" customHeight="true" outlineLevel="0" collapsed="false">
      <c r="C14" s="12"/>
      <c r="D14" s="13"/>
      <c r="E14" s="13"/>
      <c r="F14" s="13"/>
      <c r="G14" s="14"/>
      <c r="H14" s="11"/>
    </row>
    <row r="15" customFormat="false" ht="14.65" hidden="false" customHeight="false" outlineLevel="0" collapsed="false">
      <c r="C15" s="15" t="s">
        <v>8</v>
      </c>
      <c r="D15" s="11"/>
      <c r="E15" s="16" t="s">
        <v>9</v>
      </c>
      <c r="F15" s="17"/>
      <c r="G15" s="18"/>
      <c r="H15" s="19"/>
    </row>
    <row r="16" customFormat="false" ht="14.65" hidden="false" customHeight="false" outlineLevel="0" collapsed="false">
      <c r="C16" s="20"/>
      <c r="D16" s="11"/>
      <c r="E16" s="11"/>
      <c r="F16" s="19"/>
      <c r="G16" s="18"/>
      <c r="H16" s="11"/>
    </row>
    <row r="17" customFormat="false" ht="14.65" hidden="false" customHeight="false" outlineLevel="0" collapsed="false">
      <c r="C17" s="15" t="s">
        <v>10</v>
      </c>
      <c r="D17" s="11"/>
      <c r="E17" s="16" t="s">
        <v>9</v>
      </c>
      <c r="F17" s="17"/>
      <c r="G17" s="18"/>
      <c r="H17" s="19"/>
    </row>
    <row r="18" customFormat="false" ht="14.65" hidden="false" customHeight="false" outlineLevel="0" collapsed="false">
      <c r="C18" s="20"/>
      <c r="D18" s="11"/>
      <c r="E18" s="11"/>
      <c r="F18" s="19"/>
      <c r="G18" s="18"/>
      <c r="H18" s="11"/>
    </row>
    <row r="19" customFormat="false" ht="14.65" hidden="false" customHeight="false" outlineLevel="0" collapsed="false">
      <c r="C19" s="15" t="s">
        <v>11</v>
      </c>
      <c r="D19" s="11"/>
      <c r="E19" s="16" t="s">
        <v>9</v>
      </c>
      <c r="F19" s="17"/>
      <c r="G19" s="18"/>
      <c r="H19" s="19"/>
    </row>
    <row r="20" customFormat="false" ht="3.95" hidden="false" customHeight="true" outlineLevel="0" collapsed="false">
      <c r="C20" s="21"/>
      <c r="D20" s="22"/>
      <c r="E20" s="22"/>
      <c r="F20" s="22"/>
      <c r="G20" s="23"/>
      <c r="H20" s="11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I53"/>
  <sheetViews>
    <sheetView showFormulas="false" showGridLines="true" showRowColHeaders="true" showZeros="true" rightToLeft="false" tabSelected="false" showOutlineSymbols="true" defaultGridColor="true" view="normal" topLeftCell="A4" colorId="64" zoomScale="160" zoomScaleNormal="160" zoomScalePageLayoutView="100" workbookViewId="0">
      <selection pane="topLeft" activeCell="F20" activeCellId="0" sqref="F20"/>
    </sheetView>
  </sheetViews>
  <sheetFormatPr defaultColWidth="9.0546875" defaultRowHeight="12.75" zeroHeight="false" outlineLevelRow="0" outlineLevelCol="0"/>
  <cols>
    <col collapsed="false" customWidth="true" hidden="false" outlineLevel="0" max="2" min="1" style="0" width="2.65"/>
    <col collapsed="false" customWidth="true" hidden="false" outlineLevel="0" max="4" min="4" style="0" width="11.92"/>
    <col collapsed="false" customWidth="true" hidden="false" outlineLevel="0" max="5" min="5" style="0" width="1.65"/>
    <col collapsed="false" customWidth="true" hidden="false" outlineLevel="0" max="6" min="6" style="0" width="11.35"/>
    <col collapsed="false" customWidth="true" hidden="false" outlineLevel="0" max="7" min="7" style="0" width="0.79"/>
    <col collapsed="false" customWidth="true" hidden="false" outlineLevel="0" max="8" min="8" style="0" width="11.92"/>
  </cols>
  <sheetData>
    <row r="2" customFormat="false" ht="12.75" hidden="false" customHeight="false" outlineLevel="0" collapsed="false">
      <c r="B2" s="2" t="s">
        <v>112</v>
      </c>
    </row>
    <row r="4" customFormat="false" ht="12.75" hidden="false" customHeight="false" outlineLevel="0" collapsed="false">
      <c r="B4" s="0" t="s">
        <v>113</v>
      </c>
    </row>
    <row r="6" customFormat="false" ht="12.75" hidden="false" customHeight="true" outlineLevel="0" collapsed="false">
      <c r="C6" s="162" t="s">
        <v>114</v>
      </c>
      <c r="D6" s="71"/>
      <c r="E6" s="72"/>
      <c r="F6" s="45" t="s">
        <v>102</v>
      </c>
      <c r="G6" s="45"/>
      <c r="H6" s="45" t="s">
        <v>103</v>
      </c>
    </row>
    <row r="7" customFormat="false" ht="14.65" hidden="false" customHeight="false" outlineLevel="0" collapsed="false">
      <c r="C7" s="163" t="s">
        <v>104</v>
      </c>
      <c r="D7" s="146"/>
      <c r="E7" s="147"/>
      <c r="F7" s="164" t="n">
        <v>0</v>
      </c>
      <c r="G7" s="165"/>
      <c r="H7" s="166" t="n">
        <v>18</v>
      </c>
    </row>
    <row r="8" customFormat="false" ht="14.65" hidden="false" customHeight="false" outlineLevel="0" collapsed="false">
      <c r="C8" s="29" t="s">
        <v>105</v>
      </c>
      <c r="D8" s="146"/>
      <c r="E8" s="147"/>
      <c r="F8" s="148" t="n">
        <v>1</v>
      </c>
      <c r="G8" s="149"/>
      <c r="H8" s="150" t="n">
        <v>26</v>
      </c>
    </row>
    <row r="9" customFormat="false" ht="14.65" hidden="false" customHeight="false" outlineLevel="0" collapsed="false">
      <c r="C9" s="29" t="s">
        <v>106</v>
      </c>
      <c r="D9" s="146"/>
      <c r="E9" s="18"/>
      <c r="F9" s="148" t="n">
        <v>3</v>
      </c>
      <c r="G9" s="149"/>
      <c r="H9" s="150" t="n">
        <v>34</v>
      </c>
    </row>
    <row r="10" customFormat="false" ht="12.75" hidden="false" customHeight="false" outlineLevel="0" collapsed="false">
      <c r="C10" s="29"/>
      <c r="D10" s="146"/>
      <c r="E10" s="18"/>
      <c r="F10" s="148"/>
      <c r="G10" s="149"/>
      <c r="H10" s="150"/>
    </row>
    <row r="11" customFormat="false" ht="12.75" hidden="false" customHeight="false" outlineLevel="0" collapsed="false">
      <c r="C11" s="29" t="s">
        <v>109</v>
      </c>
      <c r="D11" s="146"/>
      <c r="E11" s="147"/>
      <c r="F11" s="148" t="n">
        <v>25</v>
      </c>
      <c r="G11" s="149"/>
      <c r="H11" s="149"/>
    </row>
    <row r="12" customFormat="false" ht="12.75" hidden="false" customHeight="false" outlineLevel="0" collapsed="false">
      <c r="C12" s="29"/>
      <c r="D12" s="146"/>
      <c r="E12" s="147"/>
      <c r="F12" s="167"/>
      <c r="G12" s="149"/>
      <c r="H12" s="149"/>
    </row>
    <row r="13" customFormat="false" ht="12.75" hidden="false" customHeight="false" outlineLevel="0" collapsed="false">
      <c r="C13" s="168" t="s">
        <v>115</v>
      </c>
      <c r="D13" s="146"/>
      <c r="E13" s="147"/>
      <c r="F13" s="167"/>
      <c r="G13" s="149"/>
      <c r="H13" s="149"/>
    </row>
    <row r="14" customFormat="false" ht="14.65" hidden="false" customHeight="false" outlineLevel="0" collapsed="false">
      <c r="C14" s="163" t="s">
        <v>104</v>
      </c>
      <c r="D14" s="146"/>
      <c r="E14" s="147"/>
      <c r="F14" s="148" t="n">
        <v>8</v>
      </c>
      <c r="G14" s="149"/>
      <c r="H14" s="150" t="n">
        <v>240</v>
      </c>
    </row>
    <row r="15" customFormat="false" ht="14.65" hidden="false" customHeight="false" outlineLevel="0" collapsed="false">
      <c r="C15" s="29" t="s">
        <v>105</v>
      </c>
      <c r="D15" s="146"/>
      <c r="E15" s="147"/>
      <c r="F15" s="148" t="n">
        <v>4</v>
      </c>
      <c r="G15" s="149"/>
      <c r="H15" s="150" t="n">
        <v>90</v>
      </c>
    </row>
    <row r="16" customFormat="false" ht="14.65" hidden="false" customHeight="false" outlineLevel="0" collapsed="false">
      <c r="C16" s="29" t="s">
        <v>106</v>
      </c>
      <c r="D16" s="146"/>
      <c r="E16" s="147"/>
      <c r="F16" s="148" t="n">
        <v>0</v>
      </c>
      <c r="G16" s="149"/>
      <c r="H16" s="150" t="n">
        <v>0</v>
      </c>
    </row>
    <row r="17" customFormat="false" ht="12.75" hidden="false" customHeight="false" outlineLevel="0" collapsed="false">
      <c r="C17" s="29"/>
      <c r="D17" s="146"/>
      <c r="E17" s="147"/>
      <c r="F17" s="167"/>
      <c r="G17" s="149"/>
      <c r="H17" s="149"/>
    </row>
    <row r="18" customFormat="false" ht="14.65" hidden="false" customHeight="false" outlineLevel="0" collapsed="false">
      <c r="C18" s="29" t="s">
        <v>109</v>
      </c>
      <c r="D18" s="146"/>
      <c r="E18" s="147"/>
      <c r="F18" s="148" t="n">
        <v>80</v>
      </c>
      <c r="G18" s="149"/>
      <c r="H18" s="149"/>
    </row>
    <row r="19" customFormat="false" ht="12.75" hidden="false" customHeight="false" outlineLevel="0" collapsed="false">
      <c r="C19" s="29"/>
      <c r="D19" s="146"/>
      <c r="E19" s="147"/>
      <c r="F19" s="146"/>
      <c r="G19" s="147"/>
      <c r="H19" s="147"/>
    </row>
    <row r="20" customFormat="false" ht="14.65" hidden="false" customHeight="false" outlineLevel="0" collapsed="false">
      <c r="C20" s="163" t="s">
        <v>104</v>
      </c>
      <c r="D20" s="146"/>
      <c r="E20" s="169"/>
      <c r="F20" s="170"/>
      <c r="G20" s="147"/>
      <c r="H20" s="147"/>
    </row>
    <row r="21" customFormat="false" ht="14.65" hidden="false" customHeight="false" outlineLevel="0" collapsed="false">
      <c r="C21" s="29" t="s">
        <v>105</v>
      </c>
      <c r="D21" s="146"/>
      <c r="E21" s="169"/>
      <c r="F21" s="170"/>
      <c r="G21" s="147"/>
      <c r="H21" s="147"/>
    </row>
    <row r="22" customFormat="false" ht="14.65" hidden="false" customHeight="false" outlineLevel="0" collapsed="false">
      <c r="C22" s="29" t="s">
        <v>106</v>
      </c>
      <c r="D22" s="146"/>
      <c r="E22" s="169"/>
      <c r="F22" s="170"/>
      <c r="G22" s="147"/>
      <c r="H22" s="147"/>
    </row>
    <row r="23" customFormat="false" ht="14.65" hidden="false" customHeight="false" outlineLevel="0" collapsed="false">
      <c r="C23" s="29" t="s">
        <v>116</v>
      </c>
      <c r="D23" s="146"/>
      <c r="E23" s="169"/>
      <c r="F23" s="170"/>
      <c r="G23" s="147"/>
      <c r="H23" s="147"/>
    </row>
    <row r="24" customFormat="false" ht="12.75" hidden="false" customHeight="true" outlineLevel="0" collapsed="false">
      <c r="C24" s="29"/>
      <c r="D24" s="146"/>
      <c r="E24" s="169"/>
      <c r="F24" s="171"/>
      <c r="G24" s="147"/>
      <c r="H24" s="147"/>
    </row>
    <row r="25" customFormat="false" ht="14.65" hidden="false" customHeight="false" outlineLevel="0" collapsed="false">
      <c r="C25" s="29" t="s">
        <v>85</v>
      </c>
      <c r="D25" s="146"/>
      <c r="E25" s="169"/>
      <c r="F25" s="172"/>
      <c r="G25" s="147"/>
      <c r="H25" s="147"/>
    </row>
    <row r="26" customFormat="false" ht="14.65" hidden="false" customHeight="false" outlineLevel="0" collapsed="false">
      <c r="C26" s="67" t="s">
        <v>111</v>
      </c>
      <c r="D26" s="73"/>
      <c r="E26" s="173"/>
      <c r="F26" s="174"/>
      <c r="G26" s="74"/>
      <c r="H26" s="74"/>
    </row>
    <row r="27" customFormat="false" ht="12.75" hidden="false" customHeight="false" outlineLevel="0" collapsed="false">
      <c r="C27" s="175"/>
      <c r="D27" s="146"/>
      <c r="E27" s="156"/>
      <c r="F27" s="34"/>
    </row>
    <row r="28" customFormat="false" ht="17" hidden="false" customHeight="false" outlineLevel="0" collapsed="false">
      <c r="C28" s="4" t="s">
        <v>117</v>
      </c>
    </row>
    <row r="29" customFormat="false" ht="17" hidden="false" customHeight="false" outlineLevel="0" collapsed="false">
      <c r="C29" s="4" t="s">
        <v>118</v>
      </c>
    </row>
    <row r="30" customFormat="false" ht="17" hidden="false" customHeight="false" outlineLevel="0" collapsed="false">
      <c r="C30" s="4" t="s">
        <v>119</v>
      </c>
    </row>
    <row r="31" customFormat="false" ht="17" hidden="false" customHeight="false" outlineLevel="0" collapsed="false">
      <c r="C31" s="4" t="s">
        <v>120</v>
      </c>
    </row>
    <row r="33" customFormat="false" ht="12.75" hidden="false" customHeight="false" outlineLevel="0" collapsed="false">
      <c r="B33" s="10" t="s">
        <v>7</v>
      </c>
    </row>
    <row r="35" customFormat="false" ht="3.95" hidden="false" customHeight="true" outlineLevel="0" collapsed="false">
      <c r="C35" s="155"/>
      <c r="D35" s="71"/>
      <c r="E35" s="71"/>
      <c r="F35" s="71"/>
      <c r="G35" s="72"/>
    </row>
    <row r="36" customFormat="false" ht="12.75" hidden="false" customHeight="false" outlineLevel="0" collapsed="false">
      <c r="C36" s="176" t="s">
        <v>114</v>
      </c>
      <c r="D36" s="146"/>
      <c r="E36" s="146"/>
      <c r="F36" s="146"/>
      <c r="G36" s="147"/>
    </row>
    <row r="37" customFormat="false" ht="14.65" hidden="false" customHeight="false" outlineLevel="0" collapsed="false">
      <c r="C37" s="163" t="s">
        <v>104</v>
      </c>
      <c r="D37" s="146"/>
      <c r="E37" s="156" t="s">
        <v>9</v>
      </c>
      <c r="F37" s="177" t="n">
        <f aca="false">(F7+(H7-F11))/F11</f>
        <v>-0.28</v>
      </c>
      <c r="G37" s="147"/>
      <c r="I37" s="158"/>
    </row>
    <row r="38" customFormat="false" ht="14.65" hidden="false" customHeight="false" outlineLevel="0" collapsed="false">
      <c r="C38" s="29" t="s">
        <v>105</v>
      </c>
      <c r="D38" s="146"/>
      <c r="E38" s="156" t="s">
        <v>9</v>
      </c>
      <c r="F38" s="177" t="n">
        <f aca="false">(F8+(H8-F11))/F11</f>
        <v>0.08</v>
      </c>
      <c r="G38" s="147"/>
      <c r="I38" s="158"/>
    </row>
    <row r="39" customFormat="false" ht="14.65" hidden="false" customHeight="false" outlineLevel="0" collapsed="false">
      <c r="C39" s="29" t="s">
        <v>106</v>
      </c>
      <c r="D39" s="146"/>
      <c r="E39" s="156" t="s">
        <v>9</v>
      </c>
      <c r="F39" s="177" t="n">
        <f aca="false">(F9+(H9-F11))/F11</f>
        <v>0.48</v>
      </c>
      <c r="G39" s="147"/>
      <c r="I39" s="158"/>
    </row>
    <row r="40" customFormat="false" ht="14.65" hidden="false" customHeight="false" outlineLevel="0" collapsed="false">
      <c r="C40" s="15" t="s">
        <v>116</v>
      </c>
      <c r="D40" s="146"/>
      <c r="E40" s="156" t="s">
        <v>9</v>
      </c>
      <c r="F40" s="34" t="n">
        <f aca="false">(F37+F38+F39)/3</f>
        <v>0.0933333333333333</v>
      </c>
      <c r="G40" s="147"/>
      <c r="I40" s="158"/>
    </row>
    <row r="41" customFormat="false" ht="12.75" hidden="false" customHeight="false" outlineLevel="0" collapsed="false">
      <c r="C41" s="15"/>
      <c r="D41" s="146"/>
      <c r="E41" s="156"/>
      <c r="F41" s="36"/>
      <c r="G41" s="147"/>
    </row>
    <row r="42" customFormat="false" ht="12.75" hidden="false" customHeight="false" outlineLevel="0" collapsed="false">
      <c r="C42" s="29" t="s">
        <v>85</v>
      </c>
      <c r="D42" s="146"/>
      <c r="E42" s="156" t="s">
        <v>9</v>
      </c>
      <c r="F42" s="160" t="n">
        <f aca="false">(1/3)*((F37*100)-(F40*100))^2+(1/3)*((F38*100)-(F40*100))^2+(1/3)*((F39*100)-(F40*100))^2</f>
        <v>963.555555555556</v>
      </c>
      <c r="G42" s="147"/>
    </row>
    <row r="43" customFormat="false" ht="12.75" hidden="false" customHeight="false" outlineLevel="0" collapsed="false">
      <c r="C43" s="15" t="s">
        <v>111</v>
      </c>
      <c r="D43" s="146"/>
      <c r="E43" s="156" t="s">
        <v>9</v>
      </c>
      <c r="F43" s="34" t="n">
        <f aca="false">SQRT(F42)/100</f>
        <v>0.310411912715275</v>
      </c>
      <c r="G43" s="147"/>
    </row>
    <row r="44" customFormat="false" ht="12.75" hidden="false" customHeight="false" outlineLevel="0" collapsed="false">
      <c r="C44" s="15"/>
      <c r="D44" s="146"/>
      <c r="E44" s="156"/>
      <c r="F44" s="17"/>
      <c r="G44" s="147"/>
    </row>
    <row r="45" customFormat="false" ht="12.75" hidden="false" customHeight="false" outlineLevel="0" collapsed="false">
      <c r="C45" s="176" t="s">
        <v>121</v>
      </c>
      <c r="D45" s="146"/>
      <c r="E45" s="156"/>
      <c r="F45" s="17"/>
      <c r="G45" s="147"/>
    </row>
    <row r="46" customFormat="false" ht="14.65" hidden="false" customHeight="false" outlineLevel="0" collapsed="false">
      <c r="C46" s="163" t="s">
        <v>104</v>
      </c>
      <c r="D46" s="146"/>
      <c r="E46" s="156" t="s">
        <v>9</v>
      </c>
      <c r="F46" s="157" t="n">
        <f aca="false">(F37+F20)/2</f>
        <v>-0.14</v>
      </c>
      <c r="G46" s="147"/>
    </row>
    <row r="47" customFormat="false" ht="14.65" hidden="false" customHeight="false" outlineLevel="0" collapsed="false">
      <c r="C47" s="29" t="s">
        <v>105</v>
      </c>
      <c r="D47" s="146"/>
      <c r="E47" s="156" t="s">
        <v>9</v>
      </c>
      <c r="F47" s="157" t="n">
        <f aca="false">(F38+F21)/2</f>
        <v>0.04</v>
      </c>
      <c r="G47" s="147"/>
    </row>
    <row r="48" customFormat="false" ht="14.65" hidden="false" customHeight="false" outlineLevel="0" collapsed="false">
      <c r="C48" s="29" t="s">
        <v>106</v>
      </c>
      <c r="D48" s="146"/>
      <c r="E48" s="156" t="s">
        <v>9</v>
      </c>
      <c r="F48" s="157" t="n">
        <f aca="false">(F39+F22)/2</f>
        <v>0.24</v>
      </c>
      <c r="G48" s="147"/>
    </row>
    <row r="49" customFormat="false" ht="12.75" hidden="false" customHeight="false" outlineLevel="0" collapsed="false">
      <c r="C49" s="15" t="s">
        <v>116</v>
      </c>
      <c r="D49" s="146"/>
      <c r="E49" s="156" t="s">
        <v>9</v>
      </c>
      <c r="F49" s="34" t="n">
        <f aca="false">(F40+F23)/2</f>
        <v>0.0466666666666667</v>
      </c>
      <c r="G49" s="147"/>
    </row>
    <row r="50" customFormat="false" ht="12.75" hidden="false" customHeight="false" outlineLevel="0" collapsed="false">
      <c r="C50" s="15"/>
      <c r="D50" s="146"/>
      <c r="E50" s="156"/>
      <c r="F50" s="36"/>
      <c r="G50" s="147"/>
    </row>
    <row r="51" customFormat="false" ht="12.75" hidden="false" customHeight="false" outlineLevel="0" collapsed="false">
      <c r="C51" s="29" t="s">
        <v>85</v>
      </c>
      <c r="D51" s="146"/>
      <c r="E51" s="156" t="s">
        <v>9</v>
      </c>
      <c r="F51" s="160" t="n">
        <f aca="false">(1/3)*((F46*100)-(F49*100))^2+(1/3)*((F47*100)-(F49*100))^2+(1/3)*((F48*100)-(F49*100))^2</f>
        <v>240.888888888889</v>
      </c>
      <c r="G51" s="147"/>
    </row>
    <row r="52" customFormat="false" ht="12.75" hidden="false" customHeight="false" outlineLevel="0" collapsed="false">
      <c r="C52" s="15" t="s">
        <v>111</v>
      </c>
      <c r="D52" s="146"/>
      <c r="E52" s="156" t="s">
        <v>9</v>
      </c>
      <c r="F52" s="34" t="n">
        <f aca="false">SQRT(F51)/100</f>
        <v>0.155205956357638</v>
      </c>
      <c r="G52" s="147"/>
    </row>
    <row r="53" customFormat="false" ht="3.95" hidden="false" customHeight="true" outlineLevel="0" collapsed="false">
      <c r="C53" s="161"/>
      <c r="D53" s="73"/>
      <c r="E53" s="73"/>
      <c r="F53" s="73"/>
      <c r="G53" s="74"/>
    </row>
  </sheetData>
  <mergeCells count="1">
    <mergeCell ref="F6:G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P37"/>
  <sheetViews>
    <sheetView showFormulas="false" showGridLines="true" showRowColHeaders="true" showZeros="true" rightToLeft="false" tabSelected="false" showOutlineSymbols="true" defaultGridColor="true" view="normal" topLeftCell="A16" colorId="64" zoomScale="160" zoomScaleNormal="160" zoomScalePageLayoutView="100" workbookViewId="0">
      <selection pane="topLeft" activeCell="F24" activeCellId="0" sqref="F24"/>
    </sheetView>
  </sheetViews>
  <sheetFormatPr defaultColWidth="9.0546875" defaultRowHeight="12.75" zeroHeight="false" outlineLevelRow="0" outlineLevelCol="0"/>
  <cols>
    <col collapsed="false" customWidth="true" hidden="false" outlineLevel="0" max="2" min="1" style="0" width="2.65"/>
    <col collapsed="false" customWidth="true" hidden="false" outlineLevel="0" max="3" min="3" style="0" width="9.64"/>
    <col collapsed="false" customWidth="true" hidden="false" outlineLevel="0" max="4" min="4" style="0" width="14.21"/>
    <col collapsed="false" customWidth="true" hidden="false" outlineLevel="0" max="5" min="5" style="0" width="1.65"/>
    <col collapsed="false" customWidth="true" hidden="false" outlineLevel="0" max="6" min="6" style="0" width="10.07"/>
    <col collapsed="false" customWidth="true" hidden="false" outlineLevel="0" max="7" min="7" style="0" width="0.79"/>
    <col collapsed="false" customWidth="true" hidden="false" outlineLevel="0" max="14" min="14" style="0" width="2.08"/>
  </cols>
  <sheetData>
    <row r="2" customFormat="false" ht="12.75" hidden="false" customHeight="false" outlineLevel="0" collapsed="false">
      <c r="B2" s="2" t="s">
        <v>122</v>
      </c>
    </row>
    <row r="4" customFormat="false" ht="12.75" hidden="false" customHeight="false" outlineLevel="0" collapsed="false">
      <c r="B4" s="0" t="s">
        <v>123</v>
      </c>
    </row>
    <row r="6" customFormat="false" ht="12.75" hidden="false" customHeight="true" outlineLevel="0" collapsed="false">
      <c r="C6" s="45" t="s">
        <v>124</v>
      </c>
      <c r="D6" s="45"/>
      <c r="E6" s="45"/>
      <c r="F6" s="45" t="s">
        <v>125</v>
      </c>
      <c r="G6" s="45"/>
      <c r="H6" s="141" t="s">
        <v>126</v>
      </c>
      <c r="I6" s="141"/>
      <c r="P6" s="163"/>
    </row>
    <row r="7" customFormat="false" ht="14.65" hidden="false" customHeight="false" outlineLevel="0" collapsed="false">
      <c r="C7" s="45"/>
      <c r="D7" s="45"/>
      <c r="E7" s="45"/>
      <c r="F7" s="45"/>
      <c r="G7" s="45"/>
      <c r="H7" s="45" t="s">
        <v>127</v>
      </c>
      <c r="I7" s="178" t="s">
        <v>128</v>
      </c>
      <c r="P7" s="29"/>
    </row>
    <row r="8" customFormat="false" ht="14.65" hidden="false" customHeight="false" outlineLevel="0" collapsed="false">
      <c r="C8" s="27" t="s">
        <v>106</v>
      </c>
      <c r="D8" s="137"/>
      <c r="E8" s="138"/>
      <c r="F8" s="179" t="n">
        <v>0.2</v>
      </c>
      <c r="G8" s="180"/>
      <c r="H8" s="181" t="n">
        <v>-0.05</v>
      </c>
      <c r="I8" s="182" t="n">
        <v>0.14</v>
      </c>
      <c r="P8" s="29"/>
    </row>
    <row r="9" customFormat="false" ht="14.65" hidden="false" customHeight="false" outlineLevel="0" collapsed="false">
      <c r="C9" s="29" t="s">
        <v>105</v>
      </c>
      <c r="D9" s="146"/>
      <c r="E9" s="147"/>
      <c r="F9" s="183" t="n">
        <v>0.6</v>
      </c>
      <c r="G9" s="184"/>
      <c r="H9" s="185" t="n">
        <v>0.15</v>
      </c>
      <c r="I9" s="186" t="n">
        <v>0.08</v>
      </c>
    </row>
    <row r="10" customFormat="false" ht="14.65" hidden="false" customHeight="false" outlineLevel="0" collapsed="false">
      <c r="C10" s="142" t="s">
        <v>129</v>
      </c>
      <c r="D10" s="137"/>
      <c r="E10" s="7"/>
      <c r="F10" s="179" t="n">
        <v>0.2</v>
      </c>
      <c r="G10" s="180"/>
      <c r="H10" s="181" t="n">
        <v>0.25</v>
      </c>
      <c r="I10" s="182" t="n">
        <v>0.04</v>
      </c>
    </row>
    <row r="12" customFormat="false" ht="17" hidden="false" customHeight="false" outlineLevel="0" collapsed="false">
      <c r="B12" s="2" t="s">
        <v>23</v>
      </c>
      <c r="C12" s="4" t="s">
        <v>130</v>
      </c>
    </row>
    <row r="13" customFormat="false" ht="17" hidden="false" customHeight="false" outlineLevel="0" collapsed="false">
      <c r="B13" s="2" t="s">
        <v>24</v>
      </c>
      <c r="C13" s="4" t="s">
        <v>131</v>
      </c>
    </row>
    <row r="14" customFormat="false" ht="17" hidden="false" customHeight="false" outlineLevel="0" collapsed="false">
      <c r="B14" s="2" t="s">
        <v>25</v>
      </c>
      <c r="C14" s="4" t="s">
        <v>132</v>
      </c>
    </row>
    <row r="15" customFormat="false" ht="12.75" hidden="false" customHeight="false" outlineLevel="0" collapsed="false">
      <c r="B15" s="2"/>
    </row>
    <row r="16" customFormat="false" ht="12.75" hidden="false" customHeight="false" outlineLevel="0" collapsed="false">
      <c r="B16" s="10" t="s">
        <v>7</v>
      </c>
    </row>
    <row r="17" customFormat="false" ht="12.75" hidden="false" customHeight="false" outlineLevel="0" collapsed="false">
      <c r="B17" s="10"/>
    </row>
    <row r="18" customFormat="false" ht="14.65" hidden="false" customHeight="false" outlineLevel="0" collapsed="false">
      <c r="B18" s="2" t="s">
        <v>23</v>
      </c>
      <c r="C18" s="0" t="s">
        <v>133</v>
      </c>
    </row>
    <row r="19" customFormat="false" ht="14.65" hidden="false" customHeight="false" outlineLevel="0" collapsed="false">
      <c r="C19" s="0" t="s">
        <v>134</v>
      </c>
    </row>
    <row r="20" customFormat="false" ht="14.65" hidden="false" customHeight="false" outlineLevel="0" collapsed="false"/>
    <row r="22" customFormat="false" ht="3.95" hidden="false" customHeight="true" outlineLevel="0" collapsed="false">
      <c r="C22" s="155"/>
      <c r="D22" s="71"/>
      <c r="E22" s="71"/>
      <c r="F22" s="71"/>
      <c r="G22" s="72"/>
    </row>
    <row r="23" customFormat="false" ht="12.75" hidden="false" customHeight="false" outlineLevel="0" collapsed="false">
      <c r="B23" s="2" t="s">
        <v>24</v>
      </c>
      <c r="C23" s="176" t="s">
        <v>135</v>
      </c>
      <c r="D23" s="146"/>
      <c r="E23" s="146"/>
      <c r="F23" s="146"/>
      <c r="G23" s="147"/>
    </row>
    <row r="24" customFormat="false" ht="14.65" hidden="false" customHeight="false" outlineLevel="0" collapsed="false">
      <c r="C24" s="15" t="s">
        <v>116</v>
      </c>
      <c r="D24" s="146"/>
      <c r="E24" s="16" t="s">
        <v>9</v>
      </c>
      <c r="F24" s="34"/>
      <c r="G24" s="187"/>
    </row>
    <row r="25" customFormat="false" ht="14.65" hidden="false" customHeight="false" outlineLevel="0" collapsed="false">
      <c r="C25" s="29"/>
      <c r="D25" s="146"/>
      <c r="E25" s="16"/>
      <c r="F25" s="188"/>
      <c r="G25" s="187"/>
    </row>
    <row r="26" customFormat="false" ht="14.65" hidden="false" customHeight="false" outlineLevel="0" collapsed="false">
      <c r="C26" s="29" t="s">
        <v>85</v>
      </c>
      <c r="D26" s="146"/>
      <c r="E26" s="16" t="s">
        <v>9</v>
      </c>
      <c r="F26" s="189"/>
      <c r="G26" s="147"/>
      <c r="K26" s="190"/>
    </row>
    <row r="27" customFormat="false" ht="14.65" hidden="false" customHeight="false" outlineLevel="0" collapsed="false">
      <c r="C27" s="15" t="s">
        <v>86</v>
      </c>
      <c r="D27" s="146"/>
      <c r="E27" s="16" t="s">
        <v>9</v>
      </c>
      <c r="F27" s="34"/>
      <c r="G27" s="191"/>
    </row>
    <row r="28" customFormat="false" ht="14.65" hidden="false" customHeight="false" outlineLevel="0" collapsed="false">
      <c r="C28" s="29"/>
      <c r="D28" s="146"/>
      <c r="E28" s="16"/>
      <c r="F28" s="146"/>
      <c r="G28" s="147"/>
    </row>
    <row r="29" customFormat="false" ht="14.65" hidden="false" customHeight="false" outlineLevel="0" collapsed="false">
      <c r="C29" s="176" t="s">
        <v>136</v>
      </c>
      <c r="D29" s="146"/>
      <c r="E29" s="16"/>
      <c r="F29" s="146"/>
      <c r="G29" s="147"/>
    </row>
    <row r="30" customFormat="false" ht="14.65" hidden="false" customHeight="false" outlineLevel="0" collapsed="false">
      <c r="C30" s="15" t="s">
        <v>116</v>
      </c>
      <c r="D30" s="146"/>
      <c r="E30" s="16" t="s">
        <v>9</v>
      </c>
      <c r="F30" s="34"/>
      <c r="G30" s="192"/>
    </row>
    <row r="31" customFormat="false" ht="14.65" hidden="false" customHeight="false" outlineLevel="0" collapsed="false">
      <c r="C31" s="29"/>
      <c r="D31" s="146"/>
      <c r="E31" s="16"/>
      <c r="F31" s="146"/>
      <c r="G31" s="147"/>
    </row>
    <row r="32" customFormat="false" ht="14.65" hidden="false" customHeight="false" outlineLevel="0" collapsed="false">
      <c r="C32" s="29" t="s">
        <v>85</v>
      </c>
      <c r="D32" s="146"/>
      <c r="E32" s="16" t="s">
        <v>9</v>
      </c>
      <c r="F32" s="193"/>
      <c r="G32" s="147"/>
    </row>
    <row r="33" customFormat="false" ht="14.65" hidden="false" customHeight="false" outlineLevel="0" collapsed="false">
      <c r="C33" s="15" t="s">
        <v>86</v>
      </c>
      <c r="D33" s="146"/>
      <c r="E33" s="16" t="s">
        <v>9</v>
      </c>
      <c r="F33" s="34"/>
      <c r="G33" s="191"/>
    </row>
    <row r="34" customFormat="false" ht="3.95" hidden="false" customHeight="true" outlineLevel="0" collapsed="false">
      <c r="C34" s="161"/>
      <c r="D34" s="73"/>
      <c r="E34" s="73"/>
      <c r="F34" s="73"/>
      <c r="G34" s="74"/>
    </row>
    <row r="36" customFormat="false" ht="14.65" hidden="false" customHeight="false" outlineLevel="0" collapsed="false">
      <c r="B36" s="2" t="s">
        <v>25</v>
      </c>
      <c r="C36" s="0" t="s">
        <v>137</v>
      </c>
    </row>
    <row r="37" customFormat="false" ht="14.65" hidden="false" customHeight="false" outlineLevel="0" collapsed="false">
      <c r="C37" s="0" t="s">
        <v>138</v>
      </c>
    </row>
  </sheetData>
  <mergeCells count="3">
    <mergeCell ref="C6:E7"/>
    <mergeCell ref="F6:G7"/>
    <mergeCell ref="H6:I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6" colorId="64" zoomScale="160" zoomScaleNormal="160" zoomScalePageLayoutView="100" workbookViewId="0">
      <selection pane="topLeft" activeCell="B13" activeCellId="0" sqref="B13"/>
    </sheetView>
  </sheetViews>
  <sheetFormatPr defaultColWidth="9.0546875" defaultRowHeight="12.75" zeroHeight="false" outlineLevelRow="0" outlineLevelCol="0"/>
  <cols>
    <col collapsed="false" customWidth="true" hidden="false" outlineLevel="0" max="2" min="1" style="0" width="2.65"/>
    <col collapsed="false" customWidth="true" hidden="false" outlineLevel="0" max="4" min="4" style="0" width="12.92"/>
    <col collapsed="false" customWidth="true" hidden="false" outlineLevel="0" max="5" min="5" style="0" width="1.36"/>
    <col collapsed="false" customWidth="true" hidden="false" outlineLevel="0" max="6" min="6" style="0" width="10.35"/>
    <col collapsed="false" customWidth="true" hidden="false" outlineLevel="0" max="7" min="7" style="0" width="0.79"/>
  </cols>
  <sheetData>
    <row r="1" customFormat="false" ht="12.75" hidden="false" customHeight="false" outlineLevel="0" collapsed="false">
      <c r="A1" s="194"/>
    </row>
    <row r="2" customFormat="false" ht="12.75" hidden="false" customHeight="false" outlineLevel="0" collapsed="false">
      <c r="B2" s="2" t="s">
        <v>139</v>
      </c>
    </row>
    <row r="4" customFormat="false" ht="14.65" hidden="false" customHeight="false" outlineLevel="0" collapsed="false">
      <c r="B4" s="0" t="s">
        <v>140</v>
      </c>
    </row>
    <row r="6" customFormat="false" ht="12.75" hidden="false" customHeight="true" outlineLevel="0" collapsed="false">
      <c r="C6" s="45" t="s">
        <v>124</v>
      </c>
      <c r="D6" s="45"/>
      <c r="E6" s="45"/>
      <c r="F6" s="45" t="s">
        <v>125</v>
      </c>
      <c r="G6" s="45"/>
      <c r="H6" s="141" t="s">
        <v>126</v>
      </c>
      <c r="I6" s="141"/>
    </row>
    <row r="7" customFormat="false" ht="12.75" hidden="false" customHeight="false" outlineLevel="0" collapsed="false">
      <c r="C7" s="45"/>
      <c r="D7" s="45"/>
      <c r="E7" s="45"/>
      <c r="F7" s="45"/>
      <c r="G7" s="45"/>
      <c r="H7" s="45" t="s">
        <v>127</v>
      </c>
      <c r="I7" s="178" t="s">
        <v>128</v>
      </c>
    </row>
    <row r="8" customFormat="false" ht="14.65" hidden="false" customHeight="false" outlineLevel="0" collapsed="false">
      <c r="C8" s="27" t="s">
        <v>106</v>
      </c>
      <c r="D8" s="137"/>
      <c r="E8" s="138"/>
      <c r="F8" s="179" t="n">
        <v>0.2</v>
      </c>
      <c r="G8" s="180"/>
      <c r="H8" s="181" t="n">
        <v>-0.05</v>
      </c>
      <c r="I8" s="182" t="n">
        <v>0.14</v>
      </c>
    </row>
    <row r="9" customFormat="false" ht="14.65" hidden="false" customHeight="false" outlineLevel="0" collapsed="false">
      <c r="C9" s="29" t="s">
        <v>105</v>
      </c>
      <c r="D9" s="146"/>
      <c r="E9" s="147"/>
      <c r="F9" s="183" t="n">
        <v>0.6</v>
      </c>
      <c r="G9" s="184"/>
      <c r="H9" s="185" t="n">
        <v>0.15</v>
      </c>
      <c r="I9" s="186" t="n">
        <v>0.08</v>
      </c>
    </row>
    <row r="10" customFormat="false" ht="14.65" hidden="false" customHeight="false" outlineLevel="0" collapsed="false">
      <c r="C10" s="142" t="s">
        <v>104</v>
      </c>
      <c r="D10" s="137"/>
      <c r="E10" s="7"/>
      <c r="F10" s="179" t="n">
        <v>0.2</v>
      </c>
      <c r="G10" s="180"/>
      <c r="H10" s="181" t="n">
        <v>0.25</v>
      </c>
      <c r="I10" s="182" t="n">
        <v>0.04</v>
      </c>
    </row>
    <row r="11" customFormat="false" ht="12.75" hidden="false" customHeight="false" outlineLevel="0" collapsed="false">
      <c r="B11" s="147"/>
      <c r="C11" s="67" t="s">
        <v>141</v>
      </c>
      <c r="D11" s="73"/>
      <c r="E11" s="74"/>
      <c r="F11" s="195"/>
      <c r="G11" s="196"/>
      <c r="H11" s="197" t="n">
        <v>0.6</v>
      </c>
      <c r="I11" s="197" t="n">
        <v>0.4</v>
      </c>
    </row>
    <row r="13" customFormat="false" ht="14.65" hidden="false" customHeight="false" outlineLevel="0" collapsed="false">
      <c r="B13" s="2" t="s">
        <v>23</v>
      </c>
      <c r="C13" s="0" t="s">
        <v>142</v>
      </c>
    </row>
    <row r="14" customFormat="false" ht="14.65" hidden="false" customHeight="false" outlineLevel="0" collapsed="false">
      <c r="B14" s="2" t="s">
        <v>24</v>
      </c>
      <c r="C14" s="0" t="s">
        <v>143</v>
      </c>
    </row>
    <row r="15" customFormat="false" ht="14.65" hidden="false" customHeight="false" outlineLevel="0" collapsed="false">
      <c r="B15" s="2" t="s">
        <v>25</v>
      </c>
      <c r="C15" s="0" t="s">
        <v>144</v>
      </c>
    </row>
    <row r="17" customFormat="false" ht="12.75" hidden="false" customHeight="false" outlineLevel="0" collapsed="false">
      <c r="B17" s="10" t="s">
        <v>7</v>
      </c>
    </row>
    <row r="19" customFormat="false" ht="3.95" hidden="false" customHeight="true" outlineLevel="0" collapsed="false">
      <c r="C19" s="155"/>
      <c r="D19" s="71"/>
      <c r="E19" s="71"/>
      <c r="F19" s="71"/>
      <c r="G19" s="72"/>
    </row>
    <row r="20" customFormat="false" ht="14.65" hidden="false" customHeight="false" outlineLevel="0" collapsed="false">
      <c r="B20" s="2" t="s">
        <v>23</v>
      </c>
      <c r="C20" s="29" t="s">
        <v>106</v>
      </c>
      <c r="D20" s="146"/>
      <c r="E20" s="146"/>
      <c r="F20" s="170" t="n">
        <f aca="false">(H8*H11)+(I8*I11)</f>
        <v>0.026</v>
      </c>
      <c r="G20" s="147"/>
      <c r="I20" s="0" t="n">
        <f aca="false">F20*F8</f>
        <v>0.0052</v>
      </c>
    </row>
    <row r="21" customFormat="false" ht="14.65" hidden="false" customHeight="false" outlineLevel="0" collapsed="false">
      <c r="C21" s="29" t="s">
        <v>105</v>
      </c>
      <c r="D21" s="146"/>
      <c r="E21" s="146"/>
      <c r="F21" s="170" t="n">
        <f aca="false">(H11*H9)+(I11*I9)</f>
        <v>0.122</v>
      </c>
      <c r="G21" s="147"/>
      <c r="I21" s="0" t="n">
        <f aca="false">F21*F9</f>
        <v>0.0732</v>
      </c>
    </row>
    <row r="22" customFormat="false" ht="14.65" hidden="false" customHeight="false" outlineLevel="0" collapsed="false">
      <c r="C22" s="163" t="s">
        <v>104</v>
      </c>
      <c r="D22" s="146"/>
      <c r="E22" s="146"/>
      <c r="F22" s="170" t="n">
        <f aca="false">(H11*H10)+(I11*I10)</f>
        <v>0.166</v>
      </c>
      <c r="G22" s="147"/>
      <c r="I22" s="0" t="n">
        <f aca="false">F22*F10</f>
        <v>0.0332</v>
      </c>
    </row>
    <row r="23" customFormat="false" ht="12.75" hidden="false" customHeight="false" outlineLevel="0" collapsed="false">
      <c r="C23" s="29"/>
      <c r="D23" s="146"/>
      <c r="E23" s="146"/>
      <c r="F23" s="198"/>
      <c r="G23" s="147"/>
    </row>
    <row r="24" customFormat="false" ht="14.65" hidden="false" customHeight="false" outlineLevel="0" collapsed="false">
      <c r="B24" s="2" t="s">
        <v>24</v>
      </c>
      <c r="C24" s="15" t="s">
        <v>116</v>
      </c>
      <c r="D24" s="146"/>
      <c r="E24" s="16" t="s">
        <v>9</v>
      </c>
      <c r="F24" s="170" t="n">
        <f aca="false">(F8*F20)+(F9*F21)+(F10*F22)</f>
        <v>0.1116</v>
      </c>
      <c r="G24" s="147"/>
      <c r="I24" s="170"/>
    </row>
    <row r="25" customFormat="false" ht="12.75" hidden="false" customHeight="false" outlineLevel="0" collapsed="false">
      <c r="C25" s="29"/>
      <c r="D25" s="146"/>
      <c r="E25" s="16"/>
      <c r="F25" s="198"/>
      <c r="G25" s="147"/>
    </row>
    <row r="26" customFormat="false" ht="12.75" hidden="false" customHeight="false" outlineLevel="0" collapsed="false">
      <c r="C26" s="29" t="s">
        <v>85</v>
      </c>
      <c r="D26" s="146"/>
      <c r="E26" s="16" t="s">
        <v>9</v>
      </c>
      <c r="F26" s="160" t="n">
        <f aca="false">(F8*((F20*100)-(F24*100))^2)+(F9*((F21*100)-(F24*100))^2)+(F10*((F22*100)-(F24*100))^2)</f>
        <v>21.2224</v>
      </c>
      <c r="G26" s="147"/>
      <c r="I26" s="0" t="n">
        <f aca="false">_xlfn.VAR.P(I20:I22)</f>
        <v>0.000778666666666667</v>
      </c>
    </row>
    <row r="27" customFormat="false" ht="14.65" hidden="false" customHeight="false" outlineLevel="0" collapsed="false">
      <c r="C27" s="15" t="s">
        <v>86</v>
      </c>
      <c r="D27" s="146"/>
      <c r="E27" s="146" t="s">
        <v>9</v>
      </c>
      <c r="F27" s="170" t="n">
        <f aca="false">SQRT(F26)/100</f>
        <v>0.0460677761564415</v>
      </c>
      <c r="G27" s="147"/>
      <c r="I27" s="0" t="n">
        <f aca="false">SQRT(I26)</f>
        <v>0.0279045993819418</v>
      </c>
    </row>
    <row r="28" customFormat="false" ht="3.95" hidden="false" customHeight="true" outlineLevel="0" collapsed="false">
      <c r="C28" s="161"/>
      <c r="D28" s="73"/>
      <c r="E28" s="73"/>
      <c r="F28" s="73"/>
      <c r="G28" s="74"/>
    </row>
    <row r="30" customFormat="false" ht="12.75" hidden="false" customHeight="false" outlineLevel="0" collapsed="false">
      <c r="B30" s="2" t="s">
        <v>25</v>
      </c>
      <c r="C30" s="199"/>
      <c r="D30" s="200" t="s">
        <v>145</v>
      </c>
      <c r="E30" s="201" t="s">
        <v>146</v>
      </c>
      <c r="F30" s="201"/>
    </row>
    <row r="31" customFormat="false" ht="12.75" hidden="false" customHeight="false" outlineLevel="0" collapsed="false">
      <c r="C31" s="199" t="s">
        <v>147</v>
      </c>
      <c r="D31" s="202" t="n">
        <f aca="false">(F8*H8)+(F9*H9)+(F10*H10)</f>
        <v>0.13</v>
      </c>
      <c r="E31" s="136"/>
      <c r="F31" s="203" t="n">
        <f aca="false">SQRT((F8*(H8-D31)^2)+(F9*(H9-D31)^2)+(F10*(H10-D31)^2))</f>
        <v>0.0979795897113271</v>
      </c>
    </row>
    <row r="32" customFormat="false" ht="12.75" hidden="false" customHeight="false" outlineLevel="0" collapsed="false">
      <c r="C32" s="199" t="s">
        <v>128</v>
      </c>
      <c r="D32" s="202" t="n">
        <f aca="false">(F8*I8)+(F9*I9)+(F10*I10)</f>
        <v>0.084</v>
      </c>
      <c r="E32" s="136"/>
      <c r="F32" s="203" t="n">
        <f aca="false">SQRT((F8*(I8-D32)^2)+(F9*(I9-D32)^2)+(F10*(I10-D32)^2))</f>
        <v>0.032</v>
      </c>
    </row>
    <row r="33" customFormat="false" ht="12.75" hidden="false" customHeight="false" outlineLevel="0" collapsed="false">
      <c r="C33" s="199" t="s">
        <v>148</v>
      </c>
      <c r="D33" s="202" t="n">
        <f aca="false">F24</f>
        <v>0.1116</v>
      </c>
      <c r="E33" s="136"/>
      <c r="F33" s="203" t="n">
        <f aca="false">F27</f>
        <v>0.0460677761564415</v>
      </c>
    </row>
    <row r="35" customFormat="false" ht="14.65" hidden="false" customHeight="false" outlineLevel="0" collapsed="false">
      <c r="C35" s="0" t="s">
        <v>149</v>
      </c>
    </row>
    <row r="36" customFormat="false" ht="12.75" hidden="false" customHeight="false" outlineLevel="0" collapsed="false">
      <c r="C36" s="0" t="s">
        <v>150</v>
      </c>
    </row>
    <row r="37" customFormat="false" ht="12.75" hidden="false" customHeight="false" outlineLevel="0" collapsed="false">
      <c r="C37" s="0" t="s">
        <v>151</v>
      </c>
    </row>
  </sheetData>
  <mergeCells count="4">
    <mergeCell ref="C6:E7"/>
    <mergeCell ref="F6:G7"/>
    <mergeCell ref="H6:I6"/>
    <mergeCell ref="E30:F3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H25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E17" activeCellId="0" sqref="E17"/>
    </sheetView>
  </sheetViews>
  <sheetFormatPr defaultColWidth="9.0546875" defaultRowHeight="12.75" zeroHeight="false" outlineLevelRow="0" outlineLevelCol="0"/>
  <cols>
    <col collapsed="false" customWidth="true" hidden="false" outlineLevel="0" max="2" min="1" style="0" width="2.65"/>
    <col collapsed="false" customWidth="true" hidden="false" outlineLevel="0" max="3" min="3" style="0" width="19.77"/>
    <col collapsed="false" customWidth="true" hidden="false" outlineLevel="0" max="4" min="4" style="0" width="1.08"/>
    <col collapsed="false" customWidth="true" hidden="false" outlineLevel="0" max="5" min="5" style="0" width="11.92"/>
    <col collapsed="false" customWidth="true" hidden="false" outlineLevel="0" max="6" min="6" style="0" width="0.79"/>
  </cols>
  <sheetData>
    <row r="2" customFormat="false" ht="12.75" hidden="false" customHeight="false" outlineLevel="0" collapsed="false">
      <c r="B2" s="2" t="s">
        <v>152</v>
      </c>
    </row>
    <row r="4" customFormat="false" ht="14.65" hidden="false" customHeight="false" outlineLevel="0" collapsed="false">
      <c r="B4" s="0" t="s">
        <v>153</v>
      </c>
      <c r="E4" s="188"/>
    </row>
    <row r="5" customFormat="false" ht="12.75" hidden="false" customHeight="false" outlineLevel="0" collapsed="false">
      <c r="E5" s="188"/>
      <c r="F5" s="73"/>
    </row>
    <row r="6" customFormat="false" ht="12.75" hidden="false" customHeight="false" outlineLevel="0" collapsed="false">
      <c r="C6" s="201" t="s">
        <v>154</v>
      </c>
      <c r="D6" s="201"/>
      <c r="E6" s="201" t="s">
        <v>155</v>
      </c>
      <c r="F6" s="201"/>
    </row>
    <row r="7" customFormat="false" ht="14.65" hidden="false" customHeight="false" outlineLevel="0" collapsed="false">
      <c r="C7" s="204" t="n">
        <v>0.5</v>
      </c>
      <c r="D7" s="205"/>
      <c r="E7" s="206" t="n">
        <v>-0.18</v>
      </c>
      <c r="F7" s="147"/>
      <c r="H7" s="207" t="n">
        <f aca="false">E7</f>
        <v>-0.18</v>
      </c>
    </row>
    <row r="8" customFormat="false" ht="14.65" hidden="false" customHeight="false" outlineLevel="0" collapsed="false">
      <c r="C8" s="208" t="n">
        <v>0.5</v>
      </c>
      <c r="D8" s="196"/>
      <c r="E8" s="209" t="n">
        <v>0.26</v>
      </c>
      <c r="F8" s="74"/>
      <c r="H8" s="207" t="n">
        <f aca="false">E8</f>
        <v>0.26</v>
      </c>
    </row>
    <row r="9" customFormat="false" ht="12.75" hidden="false" customHeight="false" outlineLevel="0" collapsed="false">
      <c r="E9" s="188"/>
    </row>
    <row r="10" customFormat="false" ht="14.65" hidden="false" customHeight="false" outlineLevel="0" collapsed="false">
      <c r="B10" s="2" t="s">
        <v>23</v>
      </c>
      <c r="C10" s="0" t="s">
        <v>156</v>
      </c>
    </row>
    <row r="11" customFormat="false" ht="14.65" hidden="false" customHeight="false" outlineLevel="0" collapsed="false">
      <c r="B11" s="2" t="s">
        <v>24</v>
      </c>
      <c r="C11" s="0" t="s">
        <v>157</v>
      </c>
      <c r="E11" s="1"/>
      <c r="G11" s="1"/>
    </row>
    <row r="12" customFormat="false" ht="14.65" hidden="false" customHeight="false" outlineLevel="0" collapsed="false">
      <c r="B12" s="2"/>
      <c r="C12" s="1" t="s">
        <v>158</v>
      </c>
      <c r="E12" s="1"/>
      <c r="G12" s="1"/>
    </row>
    <row r="13" customFormat="false" ht="12.75" hidden="false" customHeight="false" outlineLevel="0" collapsed="false">
      <c r="B13" s="2"/>
      <c r="E13" s="1"/>
      <c r="G13" s="1"/>
    </row>
    <row r="14" customFormat="false" ht="12.75" hidden="false" customHeight="false" outlineLevel="0" collapsed="false">
      <c r="B14" s="10" t="s">
        <v>7</v>
      </c>
    </row>
    <row r="16" customFormat="false" ht="3.95" hidden="false" customHeight="true" outlineLevel="0" collapsed="false">
      <c r="C16" s="155"/>
      <c r="D16" s="71"/>
      <c r="E16" s="71"/>
      <c r="F16" s="72"/>
    </row>
    <row r="17" customFormat="false" ht="14.65" hidden="false" customHeight="false" outlineLevel="0" collapsed="false">
      <c r="B17" s="2" t="s">
        <v>23</v>
      </c>
      <c r="C17" s="15" t="s">
        <v>116</v>
      </c>
      <c r="D17" s="16" t="s">
        <v>9</v>
      </c>
      <c r="E17" s="34"/>
      <c r="F17" s="147"/>
      <c r="H17" s="207" t="n">
        <f aca="false">E17</f>
        <v>0</v>
      </c>
    </row>
    <row r="18" customFormat="false" ht="14.65" hidden="false" customHeight="false" outlineLevel="0" collapsed="false">
      <c r="C18" s="29"/>
      <c r="D18" s="16"/>
      <c r="E18" s="146"/>
      <c r="F18" s="147"/>
    </row>
    <row r="19" customFormat="false" ht="14.65" hidden="false" customHeight="false" outlineLevel="0" collapsed="false">
      <c r="C19" s="29" t="s">
        <v>85</v>
      </c>
      <c r="D19" s="16" t="s">
        <v>9</v>
      </c>
      <c r="E19" s="189"/>
      <c r="F19" s="147"/>
    </row>
    <row r="20" customFormat="false" ht="14.65" hidden="false" customHeight="false" outlineLevel="0" collapsed="false">
      <c r="C20" s="15" t="s">
        <v>111</v>
      </c>
      <c r="D20" s="16" t="s">
        <v>9</v>
      </c>
      <c r="E20" s="34"/>
      <c r="F20" s="187"/>
    </row>
    <row r="21" customFormat="false" ht="3.95" hidden="false" customHeight="true" outlineLevel="0" collapsed="false">
      <c r="C21" s="161"/>
      <c r="D21" s="73"/>
      <c r="E21" s="73"/>
      <c r="F21" s="74"/>
    </row>
    <row r="23" customFormat="false" ht="14.65" hidden="false" customHeight="false" outlineLevel="0" collapsed="false">
      <c r="B23" s="2" t="s">
        <v>24</v>
      </c>
      <c r="C23" s="0" t="s">
        <v>159</v>
      </c>
    </row>
    <row r="24" customFormat="false" ht="14.65" hidden="false" customHeight="false" outlineLevel="0" collapsed="false">
      <c r="C24" s="0" t="s">
        <v>160</v>
      </c>
    </row>
    <row r="25" customFormat="false" ht="14.65" hidden="false" customHeight="false" outlineLevel="0" collapsed="false">
      <c r="C25" s="0" t="s">
        <v>161</v>
      </c>
    </row>
  </sheetData>
  <mergeCells count="2">
    <mergeCell ref="C6:D6"/>
    <mergeCell ref="E6:F6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E18" activeCellId="0" sqref="E18"/>
    </sheetView>
  </sheetViews>
  <sheetFormatPr defaultColWidth="9.08203125" defaultRowHeight="12.75" zeroHeight="false" outlineLevelRow="0" outlineLevelCol="0"/>
  <cols>
    <col collapsed="false" customWidth="true" hidden="false" outlineLevel="0" max="2" min="1" style="1" width="2.65"/>
    <col collapsed="false" customWidth="true" hidden="false" outlineLevel="0" max="3" min="3" style="1" width="33.9"/>
    <col collapsed="false" customWidth="true" hidden="false" outlineLevel="0" max="4" min="4" style="1" width="2.08"/>
    <col collapsed="false" customWidth="true" hidden="false" outlineLevel="0" max="5" min="5" style="1" width="8.93"/>
    <col collapsed="false" customWidth="true" hidden="false" outlineLevel="0" max="6" min="6" style="1" width="0.51"/>
    <col collapsed="false" customWidth="false" hidden="false" outlineLevel="0" max="7" min="7" style="1" width="9.07"/>
    <col collapsed="false" customWidth="true" hidden="false" outlineLevel="0" max="8" min="8" style="1" width="11.35"/>
    <col collapsed="false" customWidth="false" hidden="false" outlineLevel="0" max="10" min="9" style="1" width="9.07"/>
    <col collapsed="false" customWidth="true" hidden="false" outlineLevel="0" max="11" min="11" style="1" width="2.79"/>
    <col collapsed="false" customWidth="false" hidden="false" outlineLevel="0" max="257" min="12" style="1" width="9.07"/>
  </cols>
  <sheetData>
    <row r="1" customFormat="false" ht="12.75" hidden="false" customHeight="false" outlineLevel="0" collapsed="false">
      <c r="A1" s="24"/>
    </row>
    <row r="2" customFormat="false" ht="12.75" hidden="false" customHeight="false" outlineLevel="0" collapsed="false">
      <c r="B2" s="2" t="s">
        <v>12</v>
      </c>
    </row>
    <row r="4" customFormat="false" ht="15.65" hidden="false" customHeight="false" outlineLevel="0" collapsed="false">
      <c r="B4" s="3" t="s">
        <v>13</v>
      </c>
    </row>
    <row r="5" customFormat="false" ht="14.65" hidden="false" customHeight="false" outlineLevel="0" collapsed="false"/>
    <row r="6" customFormat="false" ht="17" hidden="false" customHeight="false" outlineLevel="0" collapsed="false">
      <c r="B6" s="4" t="s">
        <v>14</v>
      </c>
    </row>
    <row r="7" customFormat="false" ht="17" hidden="false" customHeight="false" outlineLevel="0" collapsed="false">
      <c r="B7" s="4" t="s">
        <v>15</v>
      </c>
    </row>
    <row r="8" customFormat="false" ht="17" hidden="false" customHeight="false" outlineLevel="0" collapsed="false">
      <c r="B8" s="4" t="s">
        <v>16</v>
      </c>
    </row>
    <row r="10" customFormat="false" ht="14.65" hidden="false" customHeight="false" outlineLevel="0" collapsed="false">
      <c r="C10" s="5" t="s">
        <v>4</v>
      </c>
      <c r="D10" s="7"/>
      <c r="E10" s="25" t="n">
        <v>40</v>
      </c>
      <c r="F10" s="7"/>
    </row>
    <row r="11" customFormat="false" ht="14.65" hidden="false" customHeight="false" outlineLevel="0" collapsed="false">
      <c r="C11" s="5" t="s">
        <v>5</v>
      </c>
      <c r="D11" s="7"/>
      <c r="E11" s="26" t="n">
        <v>2</v>
      </c>
      <c r="F11" s="7"/>
    </row>
    <row r="12" customFormat="false" ht="14.65" hidden="false" customHeight="false" outlineLevel="0" collapsed="false">
      <c r="C12" s="5" t="s">
        <v>6</v>
      </c>
      <c r="D12" s="23"/>
      <c r="E12" s="26" t="n">
        <v>44</v>
      </c>
      <c r="F12" s="7"/>
    </row>
    <row r="13" customFormat="false" ht="12.75" hidden="false" customHeight="false" outlineLevel="0" collapsed="false">
      <c r="C13" s="27" t="s">
        <v>17</v>
      </c>
      <c r="D13" s="7"/>
      <c r="E13" s="25" t="n">
        <v>36</v>
      </c>
      <c r="F13" s="7"/>
    </row>
    <row r="14" customFormat="false" ht="12.75" hidden="false" customHeight="false" outlineLevel="0" collapsed="false">
      <c r="F14" s="11"/>
    </row>
    <row r="15" customFormat="false" ht="12.75" hidden="false" customHeight="false" outlineLevel="0" collapsed="false">
      <c r="B15" s="10" t="s">
        <v>7</v>
      </c>
    </row>
    <row r="16" customFormat="false" ht="12.75" hidden="false" customHeight="false" outlineLevel="0" collapsed="false">
      <c r="B16" s="10"/>
    </row>
    <row r="17" customFormat="false" ht="3.95" hidden="false" customHeight="true" outlineLevel="0" collapsed="false">
      <c r="C17" s="12"/>
      <c r="D17" s="13"/>
      <c r="E17" s="13"/>
      <c r="F17" s="13"/>
      <c r="G17" s="13"/>
      <c r="H17" s="14"/>
    </row>
    <row r="18" customFormat="false" ht="14.65" hidden="false" customHeight="false" outlineLevel="0" collapsed="false">
      <c r="C18" s="15" t="s">
        <v>10</v>
      </c>
      <c r="D18" s="16" t="s">
        <v>9</v>
      </c>
      <c r="E18" s="17"/>
      <c r="F18" s="11"/>
      <c r="G18" s="11"/>
      <c r="H18" s="18"/>
    </row>
    <row r="19" customFormat="false" ht="14.65" hidden="false" customHeight="false" outlineLevel="0" collapsed="false">
      <c r="C19" s="15"/>
      <c r="D19" s="16"/>
      <c r="E19" s="17"/>
      <c r="F19" s="11"/>
      <c r="G19" s="11"/>
      <c r="H19" s="18"/>
    </row>
    <row r="20" customFormat="false" ht="14.65" hidden="false" customHeight="false" outlineLevel="0" collapsed="false">
      <c r="C20" s="15" t="s">
        <v>18</v>
      </c>
      <c r="D20" s="16" t="s">
        <v>9</v>
      </c>
      <c r="E20" s="28"/>
      <c r="F20" s="11"/>
      <c r="G20" s="11"/>
      <c r="H20" s="18"/>
    </row>
    <row r="21" customFormat="false" ht="14.65" hidden="false" customHeight="false" outlineLevel="0" collapsed="false">
      <c r="C21" s="15"/>
      <c r="D21" s="16"/>
      <c r="E21" s="28"/>
      <c r="F21" s="11"/>
      <c r="G21" s="11"/>
      <c r="H21" s="18"/>
    </row>
    <row r="22" customFormat="false" ht="14.65" hidden="false" customHeight="false" outlineLevel="0" collapsed="false">
      <c r="C22" s="15" t="s">
        <v>11</v>
      </c>
      <c r="D22" s="16" t="s">
        <v>9</v>
      </c>
      <c r="E22" s="17"/>
      <c r="F22" s="11"/>
      <c r="G22" s="11"/>
      <c r="H22" s="18"/>
    </row>
    <row r="23" customFormat="false" ht="12.75" hidden="false" customHeight="false" outlineLevel="0" collapsed="false">
      <c r="C23" s="15"/>
      <c r="D23" s="16"/>
      <c r="E23" s="17"/>
      <c r="F23" s="11"/>
      <c r="G23" s="11"/>
      <c r="H23" s="18"/>
    </row>
    <row r="24" customFormat="false" ht="14.65" hidden="false" customHeight="false" outlineLevel="0" collapsed="false">
      <c r="C24" s="29" t="s">
        <v>19</v>
      </c>
      <c r="D24" s="16"/>
      <c r="E24" s="17"/>
      <c r="F24" s="11"/>
      <c r="G24" s="11"/>
      <c r="H24" s="18"/>
    </row>
    <row r="25" customFormat="false" ht="14.65" hidden="false" customHeight="false" outlineLevel="0" collapsed="false">
      <c r="C25" s="30"/>
      <c r="D25" s="16"/>
      <c r="E25" s="17"/>
      <c r="F25" s="11"/>
      <c r="G25" s="11"/>
      <c r="H25" s="18"/>
    </row>
    <row r="26" customFormat="false" ht="3.95" hidden="false" customHeight="true" outlineLevel="0" collapsed="false">
      <c r="C26" s="21"/>
      <c r="D26" s="22"/>
      <c r="E26" s="22"/>
      <c r="F26" s="22"/>
      <c r="G26" s="22"/>
      <c r="H26" s="23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J28"/>
  <sheetViews>
    <sheetView showFormulas="false" showGridLines="true" showRowColHeaders="true" showZeros="true" rightToLeft="false" tabSelected="false" showOutlineSymbols="true" defaultGridColor="true" view="normal" topLeftCell="A7" colorId="64" zoomScale="160" zoomScaleNormal="160" zoomScalePageLayoutView="100" workbookViewId="0">
      <selection pane="topLeft" activeCell="F20" activeCellId="0" sqref="F20"/>
    </sheetView>
  </sheetViews>
  <sheetFormatPr defaultColWidth="9.08203125" defaultRowHeight="12.75" zeroHeight="false" outlineLevelRow="0" outlineLevelCol="0"/>
  <cols>
    <col collapsed="false" customWidth="true" hidden="false" outlineLevel="0" max="2" min="1" style="1" width="2.65"/>
    <col collapsed="false" customWidth="true" hidden="false" outlineLevel="0" max="3" min="3" style="1" width="8.21"/>
    <col collapsed="false" customWidth="true" hidden="false" outlineLevel="0" max="5" min="4" style="1" width="21.68"/>
    <col collapsed="false" customWidth="true" hidden="false" outlineLevel="0" max="6" min="6" style="1" width="10.92"/>
    <col collapsed="false" customWidth="true" hidden="false" outlineLevel="0" max="7" min="7" style="1" width="0.79"/>
    <col collapsed="false" customWidth="false" hidden="false" outlineLevel="0" max="11" min="8" style="1" width="9.07"/>
    <col collapsed="false" customWidth="true" hidden="false" outlineLevel="0" max="12" min="12" style="1" width="1.93"/>
    <col collapsed="false" customWidth="true" hidden="false" outlineLevel="0" max="13" min="13" style="1" width="4.64"/>
    <col collapsed="false" customWidth="false" hidden="false" outlineLevel="0" max="257" min="14" style="1" width="9.07"/>
  </cols>
  <sheetData>
    <row r="2" customFormat="false" ht="15.65" hidden="false" customHeight="false" outlineLevel="0" collapsed="false">
      <c r="B2" s="1" t="s">
        <v>20</v>
      </c>
    </row>
    <row r="3" customFormat="false" ht="15.65" hidden="false" customHeight="false" outlineLevel="0" collapsed="false">
      <c r="B3" s="1" t="s">
        <v>21</v>
      </c>
    </row>
    <row r="4" customFormat="false" ht="15.65" hidden="false" customHeight="false" outlineLevel="0" collapsed="false">
      <c r="B4" s="1" t="s">
        <v>22</v>
      </c>
    </row>
    <row r="5" customFormat="false" ht="14.65" hidden="false" customHeight="false" outlineLevel="0" collapsed="false"/>
    <row r="6" customFormat="false" ht="14.65" hidden="false" customHeight="false" outlineLevel="0" collapsed="false"/>
    <row r="8" customFormat="false" ht="12.75" hidden="false" customHeight="false" outlineLevel="0" collapsed="false">
      <c r="B8" s="2" t="s">
        <v>23</v>
      </c>
      <c r="C8" s="31" t="n">
        <v>38</v>
      </c>
    </row>
    <row r="9" customFormat="false" ht="12.75" hidden="false" customHeight="false" outlineLevel="0" collapsed="false">
      <c r="B9" s="2" t="s">
        <v>24</v>
      </c>
      <c r="C9" s="31" t="n">
        <v>40</v>
      </c>
    </row>
    <row r="10" customFormat="false" ht="12.75" hidden="false" customHeight="false" outlineLevel="0" collapsed="false">
      <c r="B10" s="2" t="s">
        <v>25</v>
      </c>
      <c r="C10" s="31" t="n">
        <v>42</v>
      </c>
    </row>
    <row r="11" customFormat="false" ht="12.75" hidden="false" customHeight="false" outlineLevel="0" collapsed="false">
      <c r="D11" s="11"/>
      <c r="G11" s="22"/>
      <c r="H11" s="11"/>
    </row>
    <row r="12" customFormat="false" ht="12.75" hidden="false" customHeight="false" outlineLevel="0" collapsed="false">
      <c r="C12" s="5" t="s">
        <v>26</v>
      </c>
      <c r="D12" s="6"/>
      <c r="E12" s="7"/>
      <c r="F12" s="26" t="n">
        <v>100</v>
      </c>
      <c r="G12" s="7"/>
    </row>
    <row r="13" customFormat="false" ht="12.75" hidden="false" customHeight="false" outlineLevel="0" collapsed="false">
      <c r="C13" s="5" t="s">
        <v>27</v>
      </c>
      <c r="D13" s="6"/>
      <c r="E13" s="7"/>
      <c r="F13" s="32" t="n">
        <v>40</v>
      </c>
      <c r="G13" s="7"/>
    </row>
    <row r="14" customFormat="false" ht="12.75" hidden="false" customHeight="false" outlineLevel="0" collapsed="false">
      <c r="C14" s="5" t="s">
        <v>5</v>
      </c>
      <c r="D14" s="6"/>
      <c r="E14" s="7"/>
      <c r="F14" s="25" t="n">
        <v>2</v>
      </c>
      <c r="G14" s="7"/>
    </row>
    <row r="15" customFormat="false" ht="14.65" hidden="false" customHeight="false" outlineLevel="0" collapsed="false">
      <c r="C15" s="5" t="s">
        <v>28</v>
      </c>
      <c r="D15" s="6"/>
      <c r="E15" s="7"/>
      <c r="F15" s="33" t="n">
        <v>0.04</v>
      </c>
      <c r="G15" s="7"/>
    </row>
    <row r="17" customFormat="false" ht="12.75" hidden="false" customHeight="false" outlineLevel="0" collapsed="false">
      <c r="B17" s="10" t="s">
        <v>7</v>
      </c>
    </row>
    <row r="18" customFormat="false" ht="12.75" hidden="false" customHeight="false" outlineLevel="0" collapsed="false">
      <c r="H18" s="11"/>
      <c r="I18" s="11"/>
      <c r="J18" s="11"/>
    </row>
    <row r="19" customFormat="false" ht="3.95" hidden="false" customHeight="true" outlineLevel="0" collapsed="false">
      <c r="B19" s="2"/>
      <c r="C19" s="12"/>
      <c r="D19" s="13"/>
      <c r="E19" s="13"/>
      <c r="F19" s="13"/>
      <c r="G19" s="14"/>
      <c r="H19" s="11"/>
      <c r="I19" s="11"/>
      <c r="J19" s="11"/>
    </row>
    <row r="20" customFormat="false" ht="14.65" hidden="false" customHeight="false" outlineLevel="0" collapsed="false">
      <c r="B20" s="2" t="str">
        <f aca="false">B8</f>
        <v>a.</v>
      </c>
      <c r="C20" s="15" t="s">
        <v>29</v>
      </c>
      <c r="D20" s="11"/>
      <c r="E20" s="16" t="s">
        <v>9</v>
      </c>
      <c r="F20" s="34"/>
      <c r="G20" s="18"/>
      <c r="H20" s="35"/>
      <c r="I20" s="11"/>
      <c r="J20" s="11"/>
    </row>
    <row r="21" customFormat="false" ht="14.65" hidden="false" customHeight="false" outlineLevel="0" collapsed="false">
      <c r="C21" s="15" t="s">
        <v>30</v>
      </c>
      <c r="D21" s="11"/>
      <c r="E21" s="16" t="s">
        <v>9</v>
      </c>
      <c r="F21" s="17"/>
      <c r="G21" s="18"/>
      <c r="H21" s="36"/>
      <c r="I21" s="11"/>
      <c r="J21" s="11"/>
    </row>
    <row r="22" customFormat="false" ht="14.65" hidden="false" customHeight="false" outlineLevel="0" collapsed="false">
      <c r="C22" s="29"/>
      <c r="D22" s="11"/>
      <c r="E22" s="16"/>
      <c r="F22" s="17"/>
      <c r="G22" s="18"/>
      <c r="H22" s="36"/>
      <c r="I22" s="11"/>
      <c r="J22" s="11"/>
    </row>
    <row r="23" customFormat="false" ht="14.65" hidden="false" customHeight="false" outlineLevel="0" collapsed="false">
      <c r="B23" s="2" t="str">
        <f aca="false">B9</f>
        <v>b.</v>
      </c>
      <c r="C23" s="15" t="s">
        <v>29</v>
      </c>
      <c r="D23" s="11"/>
      <c r="E23" s="16" t="s">
        <v>9</v>
      </c>
      <c r="F23" s="34"/>
      <c r="G23" s="18"/>
      <c r="H23" s="35"/>
      <c r="I23" s="11"/>
      <c r="J23" s="11"/>
    </row>
    <row r="24" customFormat="false" ht="14.65" hidden="false" customHeight="false" outlineLevel="0" collapsed="false">
      <c r="C24" s="15" t="s">
        <v>30</v>
      </c>
      <c r="D24" s="11"/>
      <c r="E24" s="16" t="s">
        <v>9</v>
      </c>
      <c r="F24" s="17"/>
      <c r="G24" s="18"/>
      <c r="H24" s="36"/>
      <c r="I24" s="11"/>
      <c r="J24" s="11"/>
    </row>
    <row r="25" customFormat="false" ht="14.65" hidden="false" customHeight="false" outlineLevel="0" collapsed="false">
      <c r="C25" s="29"/>
      <c r="D25" s="11"/>
      <c r="E25" s="16"/>
      <c r="F25" s="19"/>
      <c r="G25" s="18"/>
      <c r="H25" s="11"/>
      <c r="I25" s="11"/>
      <c r="J25" s="11"/>
    </row>
    <row r="26" customFormat="false" ht="14.65" hidden="false" customHeight="false" outlineLevel="0" collapsed="false">
      <c r="B26" s="2" t="str">
        <f aca="false">B10</f>
        <v>c.</v>
      </c>
      <c r="C26" s="15" t="s">
        <v>29</v>
      </c>
      <c r="D26" s="11"/>
      <c r="E26" s="16" t="s">
        <v>9</v>
      </c>
      <c r="F26" s="34"/>
      <c r="G26" s="18"/>
      <c r="H26" s="35"/>
      <c r="I26" s="11"/>
      <c r="J26" s="11"/>
    </row>
    <row r="27" customFormat="false" ht="14.65" hidden="false" customHeight="false" outlineLevel="0" collapsed="false">
      <c r="C27" s="15" t="s">
        <v>30</v>
      </c>
      <c r="D27" s="11"/>
      <c r="E27" s="16" t="s">
        <v>9</v>
      </c>
      <c r="F27" s="17"/>
      <c r="G27" s="37"/>
      <c r="H27" s="11"/>
      <c r="I27" s="11"/>
      <c r="J27" s="11"/>
    </row>
    <row r="28" customFormat="false" ht="3.95" hidden="false" customHeight="true" outlineLevel="0" collapsed="false">
      <c r="B28" s="18"/>
      <c r="C28" s="21"/>
      <c r="D28" s="22"/>
      <c r="E28" s="22"/>
      <c r="F28" s="22"/>
      <c r="G28" s="23"/>
      <c r="H28" s="11"/>
      <c r="I28" s="11"/>
      <c r="J28" s="11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3"/>
  <sheetViews>
    <sheetView showFormulas="false" showGridLines="true" showRowColHeaders="true" showZeros="true" rightToLeft="false" tabSelected="false" showOutlineSymbols="true" defaultGridColor="true" view="normal" topLeftCell="A8" colorId="64" zoomScale="160" zoomScaleNormal="160" zoomScalePageLayoutView="100" workbookViewId="0">
      <selection pane="topLeft" activeCell="F20" activeCellId="0" sqref="F20"/>
    </sheetView>
  </sheetViews>
  <sheetFormatPr defaultColWidth="9.08203125" defaultRowHeight="12.75" zeroHeight="false" outlineLevelRow="0" outlineLevelCol="0"/>
  <cols>
    <col collapsed="false" customWidth="true" hidden="false" outlineLevel="0" max="2" min="1" style="1" width="2.65"/>
    <col collapsed="false" customWidth="false" hidden="false" outlineLevel="0" max="3" min="3" style="1" width="9.07"/>
    <col collapsed="false" customWidth="true" hidden="false" outlineLevel="0" max="4" min="4" style="1" width="17.63"/>
    <col collapsed="false" customWidth="true" hidden="false" outlineLevel="0" max="5" min="5" style="1" width="2.08"/>
    <col collapsed="false" customWidth="true" hidden="false" outlineLevel="0" max="6" min="6" style="1" width="8.31"/>
    <col collapsed="false" customWidth="true" hidden="false" outlineLevel="0" max="7" min="7" style="1" width="9.49"/>
    <col collapsed="false" customWidth="false" hidden="false" outlineLevel="0" max="9" min="8" style="1" width="9.07"/>
    <col collapsed="false" customWidth="true" hidden="false" outlineLevel="0" max="10" min="10" style="1" width="7.35"/>
    <col collapsed="false" customWidth="true" hidden="false" outlineLevel="0" max="11" min="11" style="1" width="1.93"/>
    <col collapsed="false" customWidth="true" hidden="false" outlineLevel="0" max="12" min="12" style="1" width="10.49"/>
    <col collapsed="false" customWidth="true" hidden="false" outlineLevel="0" max="13" min="13" style="1" width="11.64"/>
    <col collapsed="false" customWidth="true" hidden="false" outlineLevel="0" max="14" min="14" style="1" width="10.35"/>
    <col collapsed="false" customWidth="false" hidden="false" outlineLevel="0" max="257" min="15" style="1" width="9.07"/>
  </cols>
  <sheetData>
    <row r="2" customFormat="false" ht="12.75" hidden="false" customHeight="false" outlineLevel="0" collapsed="false">
      <c r="B2" s="2" t="s">
        <v>31</v>
      </c>
    </row>
    <row r="4" customFormat="false" ht="14.65" hidden="false" customHeight="false" outlineLevel="0" collapsed="false"/>
    <row r="5" customFormat="false" ht="14.65" hidden="false" customHeight="false" outlineLevel="0" collapsed="false"/>
    <row r="6" customFormat="false" ht="14.65" hidden="false" customHeight="false" outlineLevel="0" collapsed="false"/>
    <row r="7" customFormat="false" ht="14.65" hidden="false" customHeight="false" outlineLevel="0" collapsed="false"/>
    <row r="9" customFormat="false" ht="17.7" hidden="false" customHeight="false" outlineLevel="0" collapsed="false">
      <c r="C9" s="38" t="s">
        <v>32</v>
      </c>
      <c r="D9" s="6"/>
      <c r="E9" s="7"/>
      <c r="F9" s="24"/>
    </row>
    <row r="10" customFormat="false" ht="14.65" hidden="false" customHeight="false" outlineLevel="0" collapsed="false">
      <c r="C10" s="5" t="s">
        <v>29</v>
      </c>
      <c r="D10" s="6"/>
      <c r="E10" s="7"/>
      <c r="F10" s="39" t="n">
        <v>0.95</v>
      </c>
    </row>
    <row r="11" customFormat="false" ht="14.65" hidden="false" customHeight="false" outlineLevel="0" collapsed="false">
      <c r="C11" s="5" t="s">
        <v>28</v>
      </c>
      <c r="D11" s="6"/>
      <c r="E11" s="7"/>
      <c r="F11" s="39" t="n">
        <v>0.8</v>
      </c>
      <c r="G11" s="40"/>
    </row>
    <row r="12" customFormat="false" ht="14.65" hidden="false" customHeight="false" outlineLevel="0" collapsed="false">
      <c r="C12" s="41" t="s">
        <v>33</v>
      </c>
      <c r="D12" s="6"/>
      <c r="E12" s="7"/>
      <c r="F12" s="39"/>
    </row>
    <row r="13" customFormat="false" ht="14.65" hidden="false" customHeight="false" outlineLevel="0" collapsed="false">
      <c r="C13" s="5" t="s">
        <v>29</v>
      </c>
      <c r="D13" s="6"/>
      <c r="E13" s="7"/>
      <c r="F13" s="39" t="n">
        <v>0.12</v>
      </c>
      <c r="G13" s="0"/>
    </row>
    <row r="14" customFormat="false" ht="14.65" hidden="false" customHeight="false" outlineLevel="0" collapsed="false">
      <c r="C14" s="5" t="s">
        <v>28</v>
      </c>
      <c r="D14" s="6"/>
      <c r="E14" s="7"/>
      <c r="F14" s="39" t="n">
        <v>0.02</v>
      </c>
      <c r="G14" s="40"/>
    </row>
    <row r="17" customFormat="false" ht="12.75" hidden="false" customHeight="false" outlineLevel="0" collapsed="false">
      <c r="B17" s="10" t="s">
        <v>7</v>
      </c>
    </row>
    <row r="18" customFormat="false" ht="12.75" hidden="false" customHeight="false" outlineLevel="0" collapsed="false">
      <c r="B18" s="10"/>
      <c r="G18" s="11"/>
      <c r="K18" s="11"/>
    </row>
    <row r="19" customFormat="false" ht="3.95" hidden="false" customHeight="true" outlineLevel="0" collapsed="false">
      <c r="B19" s="42"/>
      <c r="C19" s="12"/>
      <c r="D19" s="13"/>
      <c r="E19" s="13"/>
      <c r="F19" s="13"/>
      <c r="G19" s="13"/>
      <c r="H19" s="13"/>
      <c r="I19" s="13"/>
      <c r="J19" s="14"/>
      <c r="K19" s="11"/>
      <c r="L19" s="11"/>
    </row>
    <row r="20" customFormat="false" ht="15" hidden="false" customHeight="true" outlineLevel="0" collapsed="false">
      <c r="B20" s="11"/>
      <c r="C20" s="15" t="s">
        <v>34</v>
      </c>
      <c r="D20" s="11"/>
      <c r="E20" s="16" t="s">
        <v>9</v>
      </c>
      <c r="F20" s="34"/>
      <c r="G20" s="11"/>
      <c r="H20" s="11"/>
      <c r="I20" s="11"/>
      <c r="J20" s="18"/>
      <c r="K20" s="11"/>
    </row>
    <row r="21" customFormat="false" ht="14.65" hidden="false" customHeight="false" outlineLevel="0" collapsed="false">
      <c r="B21" s="11"/>
      <c r="C21" s="20"/>
      <c r="D21" s="11"/>
      <c r="E21" s="16"/>
      <c r="F21" s="36"/>
      <c r="G21" s="11"/>
      <c r="H21" s="11"/>
      <c r="I21" s="11"/>
      <c r="J21" s="18"/>
      <c r="K21" s="11"/>
    </row>
    <row r="22" customFormat="false" ht="14.65" hidden="false" customHeight="false" outlineLevel="0" collapsed="false">
      <c r="B22" s="11"/>
      <c r="C22" s="15" t="s">
        <v>35</v>
      </c>
      <c r="D22" s="11"/>
      <c r="E22" s="16" t="s">
        <v>9</v>
      </c>
      <c r="F22" s="34"/>
      <c r="G22" s="11"/>
      <c r="H22" s="11"/>
      <c r="I22" s="11"/>
      <c r="J22" s="18"/>
      <c r="K22" s="11"/>
    </row>
    <row r="23" customFormat="false" ht="12.75" hidden="false" customHeight="false" outlineLevel="0" collapsed="false">
      <c r="A23" s="11"/>
      <c r="B23" s="11"/>
      <c r="C23" s="20"/>
      <c r="D23" s="11"/>
      <c r="E23" s="11"/>
      <c r="F23" s="11"/>
      <c r="G23" s="11"/>
      <c r="H23" s="11"/>
      <c r="I23" s="11"/>
      <c r="J23" s="18"/>
      <c r="K23" s="11"/>
    </row>
    <row r="24" customFormat="false" ht="15.75" hidden="false" customHeight="true" outlineLevel="0" collapsed="false">
      <c r="A24" s="11"/>
      <c r="B24" s="11"/>
      <c r="C24" s="29" t="s">
        <v>36</v>
      </c>
      <c r="D24" s="11"/>
      <c r="E24" s="11"/>
      <c r="F24" s="11"/>
      <c r="G24" s="11"/>
      <c r="H24" s="11"/>
      <c r="I24" s="11"/>
      <c r="J24" s="18"/>
      <c r="K24" s="11"/>
    </row>
    <row r="25" customFormat="false" ht="14.65" hidden="false" customHeight="false" outlineLevel="0" collapsed="false">
      <c r="A25" s="11"/>
      <c r="B25" s="11"/>
      <c r="C25" s="29"/>
      <c r="D25" s="11"/>
      <c r="E25" s="11"/>
      <c r="F25" s="11"/>
      <c r="G25" s="11"/>
      <c r="H25" s="11"/>
      <c r="I25" s="11"/>
      <c r="J25" s="18"/>
      <c r="K25" s="11"/>
    </row>
    <row r="26" customFormat="false" ht="12.75" hidden="false" customHeight="false" outlineLevel="0" collapsed="false">
      <c r="A26" s="11"/>
      <c r="B26" s="11"/>
      <c r="C26" s="29"/>
      <c r="D26" s="11"/>
      <c r="E26" s="11"/>
      <c r="F26" s="11"/>
      <c r="G26" s="11"/>
      <c r="H26" s="11"/>
      <c r="I26" s="11"/>
      <c r="J26" s="18"/>
      <c r="K26" s="11"/>
    </row>
    <row r="27" customFormat="false" ht="14.65" hidden="false" customHeight="false" outlineLevel="0" collapsed="false">
      <c r="A27" s="11"/>
      <c r="B27" s="11"/>
      <c r="C27" s="29" t="s">
        <v>37</v>
      </c>
      <c r="D27" s="11"/>
      <c r="E27" s="11"/>
      <c r="F27" s="11"/>
      <c r="G27" s="11"/>
      <c r="H27" s="11"/>
      <c r="I27" s="11"/>
      <c r="J27" s="18"/>
      <c r="K27" s="11"/>
    </row>
    <row r="28" customFormat="false" ht="14.65" hidden="false" customHeight="false" outlineLevel="0" collapsed="false">
      <c r="A28" s="11"/>
      <c r="B28" s="11"/>
      <c r="C28" s="29"/>
      <c r="D28" s="11"/>
      <c r="E28" s="11"/>
      <c r="F28" s="11"/>
      <c r="G28" s="11"/>
      <c r="H28" s="11"/>
      <c r="I28" s="11"/>
      <c r="J28" s="18"/>
      <c r="K28" s="11"/>
    </row>
    <row r="29" customFormat="false" ht="14.65" hidden="false" customHeight="false" outlineLevel="0" collapsed="false">
      <c r="A29" s="11"/>
      <c r="B29" s="11"/>
      <c r="C29" s="29" t="s">
        <v>38</v>
      </c>
      <c r="D29" s="11"/>
      <c r="E29" s="11"/>
      <c r="F29" s="11"/>
      <c r="G29" s="11"/>
      <c r="H29" s="11"/>
      <c r="I29" s="11"/>
      <c r="J29" s="18"/>
      <c r="K29" s="11"/>
    </row>
    <row r="30" customFormat="false" ht="12.75" hidden="false" customHeight="false" outlineLevel="0" collapsed="false">
      <c r="A30" s="11"/>
      <c r="B30" s="11"/>
      <c r="C30" s="29"/>
      <c r="D30" s="11"/>
      <c r="E30" s="11"/>
      <c r="F30" s="11"/>
      <c r="G30" s="11"/>
      <c r="H30" s="11"/>
      <c r="I30" s="11"/>
      <c r="J30" s="18"/>
      <c r="K30" s="11"/>
    </row>
    <row r="31" customFormat="false" ht="14.65" hidden="false" customHeight="false" outlineLevel="0" collapsed="false">
      <c r="A31" s="11"/>
      <c r="B31" s="11"/>
      <c r="C31" s="29" t="s">
        <v>39</v>
      </c>
      <c r="D31" s="11"/>
      <c r="E31" s="11"/>
      <c r="F31" s="11"/>
      <c r="G31" s="11"/>
      <c r="H31" s="11"/>
      <c r="I31" s="11"/>
      <c r="J31" s="18"/>
      <c r="K31" s="11"/>
    </row>
    <row r="32" customFormat="false" ht="14.65" hidden="false" customHeight="false" outlineLevel="0" collapsed="false">
      <c r="A32" s="11"/>
      <c r="B32" s="11"/>
      <c r="C32" s="29"/>
      <c r="D32" s="11"/>
      <c r="E32" s="11"/>
      <c r="F32" s="11"/>
      <c r="G32" s="11"/>
      <c r="H32" s="11"/>
      <c r="I32" s="11"/>
      <c r="J32" s="18"/>
      <c r="K32" s="11"/>
    </row>
    <row r="33" customFormat="false" ht="3.95" hidden="false" customHeight="true" outlineLevel="0" collapsed="false">
      <c r="B33" s="11"/>
      <c r="C33" s="21"/>
      <c r="D33" s="22"/>
      <c r="E33" s="22"/>
      <c r="F33" s="22"/>
      <c r="G33" s="22"/>
      <c r="H33" s="22"/>
      <c r="I33" s="22"/>
      <c r="J33" s="23"/>
      <c r="K33" s="20"/>
      <c r="L33" s="11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H30"/>
  <sheetViews>
    <sheetView showFormulas="false" showGridLines="true" showRowColHeaders="true" showZeros="true" rightToLeft="false" tabSelected="false" showOutlineSymbols="true" defaultGridColor="true" view="normal" topLeftCell="A7" colorId="64" zoomScale="160" zoomScaleNormal="160" zoomScalePageLayoutView="100" workbookViewId="0">
      <selection pane="topLeft" activeCell="D28" activeCellId="0" sqref="D28"/>
    </sheetView>
  </sheetViews>
  <sheetFormatPr defaultColWidth="9.08203125" defaultRowHeight="12.75" zeroHeight="false" outlineLevelRow="0" outlineLevelCol="0"/>
  <cols>
    <col collapsed="false" customWidth="true" hidden="false" outlineLevel="0" max="2" min="1" style="1" width="2.65"/>
    <col collapsed="false" customWidth="true" hidden="false" outlineLevel="0" max="3" min="3" style="1" width="21.13"/>
    <col collapsed="false" customWidth="true" hidden="false" outlineLevel="0" max="4" min="4" style="1" width="15.07"/>
    <col collapsed="false" customWidth="true" hidden="false" outlineLevel="0" max="5" min="5" style="1" width="18.34"/>
    <col collapsed="false" customWidth="true" hidden="false" outlineLevel="0" max="6" min="6" style="1" width="9.93"/>
    <col collapsed="false" customWidth="true" hidden="false" outlineLevel="0" max="7" min="7" style="1" width="0.79"/>
    <col collapsed="false" customWidth="false" hidden="false" outlineLevel="0" max="257" min="8" style="1" width="9.07"/>
  </cols>
  <sheetData>
    <row r="2" customFormat="false" ht="12.75" hidden="false" customHeight="false" outlineLevel="0" collapsed="false">
      <c r="B2" s="2" t="s">
        <v>40</v>
      </c>
    </row>
    <row r="4" customFormat="false" ht="12.75" hidden="false" customHeight="false" outlineLevel="0" collapsed="false">
      <c r="B4" s="1" t="s">
        <v>41</v>
      </c>
    </row>
    <row r="5" customFormat="false" ht="12.75" hidden="false" customHeight="false" outlineLevel="0" collapsed="false">
      <c r="B5" s="1" t="s">
        <v>42</v>
      </c>
    </row>
    <row r="6" customFormat="false" ht="12.75" hidden="false" customHeight="false" outlineLevel="0" collapsed="false">
      <c r="B6" s="1" t="s">
        <v>43</v>
      </c>
    </row>
    <row r="8" customFormat="false" ht="12.75" hidden="false" customHeight="false" outlineLevel="0" collapsed="false">
      <c r="B8" s="10" t="s">
        <v>44</v>
      </c>
    </row>
    <row r="9" customFormat="false" ht="12.75" hidden="false" customHeight="true" outlineLevel="0" collapsed="false">
      <c r="C9" s="43" t="s">
        <v>45</v>
      </c>
      <c r="D9" s="44" t="s">
        <v>46</v>
      </c>
      <c r="E9" s="45" t="s">
        <v>47</v>
      </c>
    </row>
    <row r="10" customFormat="false" ht="12.75" hidden="false" customHeight="false" outlineLevel="0" collapsed="false">
      <c r="C10" s="43"/>
      <c r="D10" s="44"/>
      <c r="E10" s="45"/>
    </row>
    <row r="11" customFormat="false" ht="12.75" hidden="false" customHeight="false" outlineLevel="0" collapsed="false">
      <c r="C11" s="43"/>
      <c r="D11" s="44"/>
      <c r="E11" s="45"/>
    </row>
    <row r="12" customFormat="false" ht="12.75" hidden="false" customHeight="false" outlineLevel="0" collapsed="false">
      <c r="C12" s="43"/>
      <c r="D12" s="44"/>
      <c r="E12" s="45"/>
    </row>
    <row r="13" customFormat="false" ht="3.95" hidden="false" customHeight="true" outlineLevel="0" collapsed="false">
      <c r="C13" s="46"/>
      <c r="D13" s="47"/>
      <c r="E13" s="48"/>
    </row>
    <row r="14" customFormat="false" ht="17.25" hidden="false" customHeight="false" outlineLevel="0" collapsed="false">
      <c r="C14" s="49" t="s">
        <v>48</v>
      </c>
      <c r="D14" s="50" t="n">
        <v>0.04</v>
      </c>
      <c r="E14" s="51"/>
    </row>
    <row r="15" customFormat="false" ht="15.65" hidden="false" customHeight="false" outlineLevel="0" collapsed="false">
      <c r="C15" s="38" t="s">
        <v>49</v>
      </c>
      <c r="D15" s="52" t="n">
        <v>0.052</v>
      </c>
      <c r="E15" s="52" t="n">
        <v>0.012</v>
      </c>
      <c r="F15" s="40"/>
    </row>
    <row r="16" customFormat="false" ht="14.65" hidden="false" customHeight="false" outlineLevel="0" collapsed="false">
      <c r="C16" s="53" t="s">
        <v>50</v>
      </c>
      <c r="D16" s="50" t="n">
        <v>0.114</v>
      </c>
      <c r="E16" s="50" t="n">
        <v>0.074</v>
      </c>
      <c r="F16" s="40"/>
    </row>
    <row r="17" customFormat="false" ht="3.95" hidden="false" customHeight="true" outlineLevel="0" collapsed="false">
      <c r="C17" s="54"/>
      <c r="D17" s="55"/>
      <c r="E17" s="55"/>
    </row>
    <row r="18" customFormat="false" ht="12.75" hidden="false" customHeight="false" outlineLevel="0" collapsed="false">
      <c r="E18" s="56"/>
      <c r="H18" s="57"/>
    </row>
    <row r="19" customFormat="false" ht="12.75" hidden="false" customHeight="false" outlineLevel="0" collapsed="false">
      <c r="C19" s="58" t="s">
        <v>51</v>
      </c>
      <c r="D19" s="52" t="n">
        <v>0.031</v>
      </c>
    </row>
    <row r="21" customFormat="false" ht="12.75" hidden="false" customHeight="false" outlineLevel="0" collapsed="false">
      <c r="B21" s="10" t="s">
        <v>7</v>
      </c>
    </row>
    <row r="22" customFormat="false" ht="12.75" hidden="false" customHeight="false" outlineLevel="0" collapsed="false">
      <c r="B22" s="10"/>
    </row>
    <row r="23" customFormat="false" ht="3.95" hidden="false" customHeight="true" outlineLevel="0" collapsed="false">
      <c r="C23" s="45" t="s">
        <v>52</v>
      </c>
      <c r="D23" s="45" t="s">
        <v>53</v>
      </c>
      <c r="E23" s="45" t="s">
        <v>28</v>
      </c>
      <c r="F23" s="45" t="s">
        <v>30</v>
      </c>
      <c r="G23" s="45"/>
    </row>
    <row r="24" customFormat="false" ht="14.65" hidden="false" customHeight="false" outlineLevel="0" collapsed="false">
      <c r="C24" s="45"/>
      <c r="D24" s="45"/>
      <c r="E24" s="45"/>
      <c r="F24" s="45"/>
      <c r="G24" s="45"/>
    </row>
    <row r="25" customFormat="false" ht="14.65" hidden="false" customHeight="false" outlineLevel="0" collapsed="false">
      <c r="C25" s="45"/>
      <c r="D25" s="45"/>
      <c r="E25" s="45"/>
      <c r="F25" s="45"/>
      <c r="G25" s="45"/>
    </row>
    <row r="26" customFormat="false" ht="3.95" hidden="false" customHeight="true" outlineLevel="0" collapsed="false">
      <c r="C26" s="59"/>
      <c r="D26" s="60"/>
      <c r="E26" s="60"/>
      <c r="F26" s="61"/>
      <c r="G26" s="48"/>
    </row>
    <row r="27" customFormat="false" ht="17" hidden="false" customHeight="false" outlineLevel="0" collapsed="false">
      <c r="C27" s="49" t="s">
        <v>48</v>
      </c>
      <c r="D27" s="62" t="n">
        <f aca="false">D14</f>
        <v>0.04</v>
      </c>
      <c r="E27" s="63" t="n">
        <f aca="false">D19</f>
        <v>0.031</v>
      </c>
      <c r="F27" s="64"/>
      <c r="G27" s="18"/>
    </row>
    <row r="28" customFormat="false" ht="17" hidden="false" customHeight="false" outlineLevel="0" collapsed="false">
      <c r="C28" s="38" t="s">
        <v>49</v>
      </c>
      <c r="D28" s="65" t="n">
        <f aca="false">D15</f>
        <v>0.052</v>
      </c>
      <c r="E28" s="65" t="n">
        <f aca="false">D19</f>
        <v>0.031</v>
      </c>
      <c r="F28" s="66"/>
      <c r="G28" s="7"/>
    </row>
    <row r="29" customFormat="false" ht="14.65" hidden="false" customHeight="false" outlineLevel="0" collapsed="false">
      <c r="C29" s="53" t="s">
        <v>50</v>
      </c>
      <c r="D29" s="62" t="n">
        <f aca="false">D16</f>
        <v>0.114</v>
      </c>
      <c r="E29" s="63" t="n">
        <f aca="false">D19</f>
        <v>0.031</v>
      </c>
      <c r="F29" s="64"/>
      <c r="G29" s="18"/>
    </row>
    <row r="30" customFormat="false" ht="3.95" hidden="false" customHeight="true" outlineLevel="0" collapsed="false">
      <c r="C30" s="67"/>
      <c r="D30" s="68"/>
      <c r="E30" s="69"/>
      <c r="F30" s="70"/>
      <c r="G30" s="23"/>
    </row>
  </sheetData>
  <mergeCells count="7">
    <mergeCell ref="C9:C12"/>
    <mergeCell ref="D9:D12"/>
    <mergeCell ref="E9:E12"/>
    <mergeCell ref="C23:C25"/>
    <mergeCell ref="D23:D25"/>
    <mergeCell ref="E23:E25"/>
    <mergeCell ref="F23:G25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K36"/>
  <sheetViews>
    <sheetView showFormulas="false" showGridLines="true" showRowColHeaders="true" showZeros="true" rightToLeft="false" tabSelected="false" showOutlineSymbols="true" defaultGridColor="true" view="normal" topLeftCell="A22" colorId="64" zoomScale="160" zoomScaleNormal="160" zoomScalePageLayoutView="100" workbookViewId="0">
      <selection pane="topLeft" activeCell="J30" activeCellId="0" sqref="J30"/>
    </sheetView>
  </sheetViews>
  <sheetFormatPr defaultColWidth="9.0546875" defaultRowHeight="12.75" zeroHeight="false" outlineLevelRow="0" outlineLevelCol="0"/>
  <cols>
    <col collapsed="false" customWidth="true" hidden="false" outlineLevel="0" max="2" min="1" style="0" width="2.65"/>
    <col collapsed="false" customWidth="true" hidden="false" outlineLevel="0" max="3" min="3" style="0" width="9.21"/>
    <col collapsed="false" customWidth="true" hidden="false" outlineLevel="0" max="4" min="4" style="0" width="14.49"/>
    <col collapsed="false" customWidth="true" hidden="false" outlineLevel="0" max="5" min="5" style="0" width="12.92"/>
    <col collapsed="false" customWidth="true" hidden="false" outlineLevel="0" max="6" min="6" style="0" width="13.35"/>
    <col collapsed="false" customWidth="true" hidden="false" outlineLevel="0" max="7" min="7" style="0" width="12.78"/>
    <col collapsed="false" customWidth="true" hidden="false" outlineLevel="0" max="8" min="8" style="0" width="12.21"/>
    <col collapsed="false" customWidth="true" hidden="false" outlineLevel="0" max="9" min="9" style="0" width="2.93"/>
  </cols>
  <sheetData>
    <row r="2" customFormat="false" ht="12.75" hidden="false" customHeight="false" outlineLevel="0" collapsed="false">
      <c r="B2" s="2" t="s">
        <v>54</v>
      </c>
    </row>
    <row r="4" customFormat="false" ht="17" hidden="false" customHeight="false" outlineLevel="0" collapsed="false">
      <c r="B4" s="4" t="s">
        <v>55</v>
      </c>
    </row>
    <row r="5" customFormat="false" ht="15.65" hidden="false" customHeight="false" outlineLevel="0" collapsed="false">
      <c r="B5" s="3" t="s">
        <v>56</v>
      </c>
    </row>
    <row r="6" customFormat="false" ht="14.65" hidden="false" customHeight="false" outlineLevel="0" collapsed="false"/>
    <row r="8" customFormat="false" ht="17" hidden="false" customHeight="false" outlineLevel="0" collapsed="false">
      <c r="C8" s="4" t="s">
        <v>57</v>
      </c>
      <c r="D8" s="71"/>
      <c r="E8" s="71"/>
      <c r="F8" s="71"/>
      <c r="G8" s="71"/>
      <c r="H8" s="72"/>
    </row>
    <row r="9" customFormat="false" ht="17" hidden="false" customHeight="false" outlineLevel="0" collapsed="false">
      <c r="C9" s="4" t="s">
        <v>58</v>
      </c>
      <c r="D9" s="73"/>
      <c r="E9" s="73"/>
      <c r="F9" s="73"/>
      <c r="G9" s="73"/>
      <c r="H9" s="74"/>
    </row>
    <row r="10" customFormat="false" ht="12.75" hidden="false" customHeight="true" outlineLevel="0" collapsed="false">
      <c r="C10" s="43" t="s">
        <v>59</v>
      </c>
      <c r="D10" s="45" t="s">
        <v>60</v>
      </c>
      <c r="E10" s="45" t="s">
        <v>61</v>
      </c>
      <c r="F10" s="45" t="s">
        <v>62</v>
      </c>
      <c r="G10" s="45" t="s">
        <v>63</v>
      </c>
      <c r="H10" s="45" t="s">
        <v>64</v>
      </c>
    </row>
    <row r="11" customFormat="false" ht="12.75" hidden="false" customHeight="true" outlineLevel="0" collapsed="false">
      <c r="C11" s="43"/>
      <c r="D11" s="45"/>
      <c r="E11" s="45"/>
      <c r="F11" s="45"/>
      <c r="G11" s="45"/>
      <c r="H11" s="45"/>
    </row>
    <row r="12" customFormat="false" ht="14.65" hidden="false" customHeight="false" outlineLevel="0" collapsed="false">
      <c r="C12" s="43"/>
      <c r="D12" s="45"/>
      <c r="E12" s="45"/>
      <c r="F12" s="45"/>
      <c r="G12" s="45"/>
      <c r="H12" s="45"/>
    </row>
    <row r="13" customFormat="false" ht="16.5" hidden="false" customHeight="true" outlineLevel="0" collapsed="false">
      <c r="C13" s="43"/>
      <c r="D13" s="45"/>
      <c r="E13" s="45"/>
      <c r="F13" s="45"/>
      <c r="G13" s="45"/>
      <c r="H13" s="45"/>
    </row>
    <row r="14" customFormat="false" ht="16.5" hidden="false" customHeight="true" outlineLevel="0" collapsed="false">
      <c r="C14" s="75"/>
      <c r="D14" s="76" t="n">
        <v>184</v>
      </c>
      <c r="E14" s="76" t="n">
        <v>42</v>
      </c>
      <c r="F14" s="76" t="n">
        <v>64</v>
      </c>
      <c r="G14" s="76" t="n">
        <v>38</v>
      </c>
      <c r="H14" s="76" t="n">
        <v>16</v>
      </c>
    </row>
    <row r="15" customFormat="false" ht="12.75" hidden="false" customHeight="false" outlineLevel="0" collapsed="false">
      <c r="C15" s="77" t="n">
        <v>2005</v>
      </c>
      <c r="D15" s="78" t="n">
        <v>55.1</v>
      </c>
      <c r="E15" s="79" t="n">
        <v>80</v>
      </c>
      <c r="F15" s="79" t="n">
        <v>21.45</v>
      </c>
      <c r="G15" s="79" t="n">
        <v>82.5</v>
      </c>
      <c r="H15" s="79" t="n">
        <v>135</v>
      </c>
    </row>
    <row r="16" customFormat="false" ht="12.75" hidden="false" customHeight="false" outlineLevel="0" collapsed="false">
      <c r="C16" s="77" t="n">
        <v>2006</v>
      </c>
      <c r="D16" s="76" t="n">
        <v>58.15</v>
      </c>
      <c r="E16" s="76" t="n">
        <v>144.62</v>
      </c>
      <c r="F16" s="76" t="n">
        <v>24.04</v>
      </c>
      <c r="G16" s="76" t="n">
        <v>115.52</v>
      </c>
      <c r="H16" s="76" t="n">
        <v>151.22</v>
      </c>
    </row>
    <row r="17" customFormat="false" ht="12.75" hidden="false" customHeight="false" outlineLevel="0" collapsed="false">
      <c r="C17" s="77" t="n">
        <v>2007</v>
      </c>
      <c r="D17" s="76" t="n">
        <v>58.45</v>
      </c>
      <c r="E17" s="76" t="n">
        <v>135.93</v>
      </c>
      <c r="F17" s="76" t="n">
        <v>26.53</v>
      </c>
      <c r="G17" s="76" t="n">
        <v>138.9</v>
      </c>
      <c r="H17" s="76" t="n">
        <v>166.99</v>
      </c>
    </row>
    <row r="18" customFormat="false" ht="12.75" hidden="false" customHeight="false" outlineLevel="0" collapsed="false">
      <c r="C18" s="77" t="n">
        <v>2008</v>
      </c>
      <c r="D18" s="76" t="n">
        <v>52.43</v>
      </c>
      <c r="E18" s="76" t="n">
        <v>74.61</v>
      </c>
      <c r="F18" s="76" t="n">
        <v>23.53</v>
      </c>
      <c r="G18" s="76" t="n">
        <v>121.02</v>
      </c>
      <c r="H18" s="76" t="n">
        <v>149.42</v>
      </c>
    </row>
    <row r="19" customFormat="false" ht="12.75" hidden="false" customHeight="false" outlineLevel="0" collapsed="false">
      <c r="C19" s="77" t="n">
        <v>2009</v>
      </c>
      <c r="D19" s="76" t="n">
        <v>52.5</v>
      </c>
      <c r="E19" s="76" t="n">
        <v>75.01</v>
      </c>
      <c r="F19" s="76" t="n">
        <v>32.46</v>
      </c>
      <c r="G19" s="76" t="n">
        <v>174.62</v>
      </c>
      <c r="H19" s="76" t="n">
        <v>177.27</v>
      </c>
    </row>
    <row r="20" customFormat="false" ht="12.75" hidden="false" customHeight="false" outlineLevel="0" collapsed="false">
      <c r="C20" s="80" t="n">
        <v>2010</v>
      </c>
      <c r="D20" s="81" t="n">
        <v>54.82</v>
      </c>
      <c r="E20" s="81" t="n">
        <v>67.22</v>
      </c>
      <c r="F20" s="81" t="n">
        <v>34.48</v>
      </c>
      <c r="G20" s="81" t="n">
        <v>164.48</v>
      </c>
      <c r="H20" s="82" t="n">
        <v>165.52</v>
      </c>
    </row>
    <row r="21" customFormat="false" ht="3.95" hidden="false" customHeight="true" outlineLevel="0" collapsed="false">
      <c r="C21" s="83"/>
      <c r="D21" s="83"/>
      <c r="E21" s="83"/>
      <c r="F21" s="83"/>
      <c r="G21" s="83"/>
      <c r="H21" s="74"/>
    </row>
    <row r="22" customFormat="false" ht="12.75" hidden="false" customHeight="false" outlineLevel="0" collapsed="false">
      <c r="C22" s="84" t="s">
        <v>65</v>
      </c>
    </row>
    <row r="24" customFormat="false" ht="12.75" hidden="false" customHeight="false" outlineLevel="0" collapsed="false">
      <c r="B24" s="42" t="s">
        <v>7</v>
      </c>
    </row>
    <row r="25" customFormat="false" ht="12.75" hidden="false" customHeight="false" outlineLevel="0" collapsed="false">
      <c r="B25" s="42"/>
    </row>
    <row r="26" customFormat="false" ht="3.95" hidden="false" customHeight="true" outlineLevel="0" collapsed="false">
      <c r="C26" s="45" t="s">
        <v>59</v>
      </c>
      <c r="D26" s="85" t="s">
        <v>66</v>
      </c>
      <c r="E26" s="85" t="s">
        <v>67</v>
      </c>
      <c r="F26" s="85" t="s">
        <v>68</v>
      </c>
      <c r="G26" s="85" t="s">
        <v>69</v>
      </c>
    </row>
    <row r="27" customFormat="false" ht="25.5" hidden="false" customHeight="true" outlineLevel="0" collapsed="false">
      <c r="C27" s="45"/>
      <c r="D27" s="85"/>
      <c r="E27" s="85"/>
      <c r="F27" s="85"/>
      <c r="G27" s="85"/>
      <c r="H27" s="1"/>
    </row>
    <row r="28" customFormat="false" ht="12.75" hidden="false" customHeight="false" outlineLevel="0" collapsed="false">
      <c r="C28" s="45"/>
      <c r="D28" s="85"/>
      <c r="E28" s="85"/>
      <c r="F28" s="85"/>
      <c r="G28" s="85"/>
      <c r="H28" s="1"/>
    </row>
    <row r="29" customFormat="false" ht="3.95" hidden="false" customHeight="true" outlineLevel="0" collapsed="false">
      <c r="C29" s="86"/>
      <c r="D29" s="87"/>
      <c r="E29" s="87"/>
      <c r="F29" s="88"/>
      <c r="G29" s="48"/>
      <c r="H29" s="1"/>
    </row>
    <row r="30" customFormat="false" ht="14.65" hidden="false" customHeight="false" outlineLevel="0" collapsed="false">
      <c r="C30" s="80" t="n">
        <v>2005</v>
      </c>
      <c r="D30" s="89" t="n">
        <f aca="false">ROUND(AVERAGE(D15:H15),2)</f>
        <v>74.81</v>
      </c>
      <c r="E30" s="90"/>
      <c r="F30" s="89" t="n">
        <f aca="false">ROUND((D15*D14)+(E15*E14)+(F15*F14)+(G15*G14)+(H15*H14),2)</f>
        <v>20166.2</v>
      </c>
      <c r="G30" s="91"/>
    </row>
    <row r="31" customFormat="false" ht="14.65" hidden="false" customHeight="false" outlineLevel="0" collapsed="false">
      <c r="C31" s="77" t="n">
        <v>2006</v>
      </c>
      <c r="D31" s="92" t="n">
        <f aca="false">ROUND(AVERAGE(D16:H16),2)</f>
        <v>98.71</v>
      </c>
      <c r="E31" s="93"/>
      <c r="F31" s="92" t="n">
        <f aca="false">(D16*D14)+(E16*E14)+(F16*F14)+(G16*G14)+(H16*H14)</f>
        <v>25121.48</v>
      </c>
      <c r="G31" s="93"/>
      <c r="K31" s="94"/>
    </row>
    <row r="32" customFormat="false" ht="14.65" hidden="false" customHeight="false" outlineLevel="0" collapsed="false">
      <c r="C32" s="77" t="n">
        <v>2007</v>
      </c>
      <c r="D32" s="92" t="n">
        <f aca="false">ROUND(AVERAGE(D17:H17),2)</f>
        <v>105.36</v>
      </c>
      <c r="E32" s="93"/>
      <c r="F32" s="92" t="n">
        <f aca="false">(D17*D14)+(E17*E14)+(F17*F14)+(G17*G14)+(H17*H14)</f>
        <v>26111.82</v>
      </c>
      <c r="G32" s="93"/>
      <c r="K32" s="94"/>
    </row>
    <row r="33" customFormat="false" ht="14.65" hidden="false" customHeight="false" outlineLevel="0" collapsed="false">
      <c r="C33" s="77" t="n">
        <v>2008</v>
      </c>
      <c r="D33" s="92" t="n">
        <f aca="false">ROUND(AVERAGE(D18:H18),2)</f>
        <v>84.2</v>
      </c>
      <c r="E33" s="93"/>
      <c r="F33" s="92" t="n">
        <f aca="false">(D18*D14)+(E18*E14)+(F18*F14)+(G18*G14)+(H18*H14)</f>
        <v>21276.14</v>
      </c>
      <c r="G33" s="93"/>
      <c r="K33" s="94"/>
    </row>
    <row r="34" customFormat="false" ht="14.65" hidden="false" customHeight="false" outlineLevel="0" collapsed="false">
      <c r="C34" s="77" t="n">
        <v>2009</v>
      </c>
      <c r="D34" s="92" t="n">
        <f aca="false">ROUND(AVERAGE(D19:H19),2)</f>
        <v>102.37</v>
      </c>
      <c r="E34" s="93"/>
      <c r="F34" s="92" t="n">
        <f aca="false">(D19*D14)+(E19*E14)+(F19*F14)+(G19*G14)+(H19*H14)</f>
        <v>24359.74</v>
      </c>
      <c r="G34" s="93"/>
      <c r="K34" s="94"/>
    </row>
    <row r="35" customFormat="false" ht="23.95" hidden="false" customHeight="true" outlineLevel="0" collapsed="false">
      <c r="C35" s="80" t="n">
        <v>2010</v>
      </c>
      <c r="D35" s="95" t="n">
        <f aca="false">ROUND(AVERAGE(D20:H20),2)</f>
        <v>97.3</v>
      </c>
      <c r="E35" s="90"/>
      <c r="F35" s="95" t="n">
        <f aca="false">(D20*D14)+(E20*E14)+(F20*F14)+(G20*G14)+(H20*H14)</f>
        <v>24015.4</v>
      </c>
      <c r="G35" s="91"/>
      <c r="K35" s="94"/>
    </row>
    <row r="36" customFormat="false" ht="14.65" hidden="false" customHeight="false" outlineLevel="0" collapsed="false">
      <c r="C36" s="83"/>
      <c r="D36" s="96"/>
      <c r="E36" s="96"/>
      <c r="F36" s="96"/>
      <c r="G36" s="97"/>
    </row>
  </sheetData>
  <mergeCells count="11">
    <mergeCell ref="C10:C13"/>
    <mergeCell ref="D10:D13"/>
    <mergeCell ref="E10:E13"/>
    <mergeCell ref="F10:F13"/>
    <mergeCell ref="G10:G13"/>
    <mergeCell ref="H10:H13"/>
    <mergeCell ref="C26:C28"/>
    <mergeCell ref="D26:D28"/>
    <mergeCell ref="E26:E28"/>
    <mergeCell ref="F26:F28"/>
    <mergeCell ref="G26:G2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I43"/>
  <sheetViews>
    <sheetView showFormulas="false" showGridLines="true" showRowColHeaders="true" showZeros="true" rightToLeft="false" tabSelected="false" showOutlineSymbols="true" defaultGridColor="true" view="normal" topLeftCell="A19" colorId="64" zoomScale="160" zoomScaleNormal="160" zoomScalePageLayoutView="100" workbookViewId="0">
      <selection pane="topLeft" activeCell="G38" activeCellId="0" sqref="G38"/>
    </sheetView>
  </sheetViews>
  <sheetFormatPr defaultColWidth="9.08203125" defaultRowHeight="12.75" zeroHeight="false" outlineLevelRow="0" outlineLevelCol="0"/>
  <cols>
    <col collapsed="false" customWidth="true" hidden="false" outlineLevel="0" max="2" min="1" style="1" width="2.65"/>
    <col collapsed="false" customWidth="true" hidden="false" outlineLevel="0" max="3" min="3" style="1" width="9.21"/>
    <col collapsed="false" customWidth="true" hidden="false" outlineLevel="0" max="4" min="4" style="1" width="12.78"/>
    <col collapsed="false" customWidth="true" hidden="false" outlineLevel="0" max="5" min="5" style="1" width="11.07"/>
    <col collapsed="false" customWidth="true" hidden="false" outlineLevel="0" max="6" min="6" style="1" width="9.21"/>
    <col collapsed="false" customWidth="true" hidden="false" outlineLevel="0" max="7" min="7" style="1" width="9.93"/>
    <col collapsed="false" customWidth="true" hidden="false" outlineLevel="0" max="8" min="8" style="1" width="9.64"/>
    <col collapsed="false" customWidth="true" hidden="false" outlineLevel="0" max="9" min="9" style="1" width="0.79"/>
    <col collapsed="false" customWidth="false" hidden="false" outlineLevel="0" max="257" min="10" style="1" width="9.07"/>
  </cols>
  <sheetData>
    <row r="2" customFormat="false" ht="12.75" hidden="false" customHeight="false" outlineLevel="0" collapsed="false">
      <c r="B2" s="2" t="s">
        <v>70</v>
      </c>
    </row>
    <row r="4" customFormat="false" ht="15.65" hidden="false" customHeight="false" outlineLevel="0" collapsed="false">
      <c r="B4" s="3" t="s">
        <v>71</v>
      </c>
    </row>
    <row r="5" customFormat="false" ht="12.75" hidden="false" customHeight="false" outlineLevel="0" collapsed="false">
      <c r="B5" s="98"/>
    </row>
    <row r="6" customFormat="false" ht="23.75" hidden="false" customHeight="true" outlineLevel="0" collapsed="false">
      <c r="C6" s="99" t="s">
        <v>59</v>
      </c>
      <c r="D6" s="100" t="s">
        <v>72</v>
      </c>
      <c r="E6" s="101" t="s">
        <v>73</v>
      </c>
    </row>
    <row r="7" customFormat="false" ht="14.65" hidden="false" customHeight="false" outlineLevel="0" collapsed="false">
      <c r="C7" s="99"/>
      <c r="D7" s="100"/>
      <c r="E7" s="101"/>
    </row>
    <row r="8" customFormat="false" ht="12.75" hidden="false" customHeight="false" outlineLevel="0" collapsed="false">
      <c r="C8" s="77" t="n">
        <v>2006</v>
      </c>
      <c r="D8" s="102" t="n">
        <v>15.77</v>
      </c>
      <c r="E8" s="102" t="n">
        <v>4.8</v>
      </c>
      <c r="G8" s="40"/>
      <c r="H8" s="103"/>
    </row>
    <row r="9" customFormat="false" ht="12.75" hidden="false" customHeight="false" outlineLevel="0" collapsed="false">
      <c r="C9" s="77" t="n">
        <v>2007</v>
      </c>
      <c r="D9" s="102" t="n">
        <v>5.61</v>
      </c>
      <c r="E9" s="102" t="n">
        <v>4.66</v>
      </c>
      <c r="H9" s="103"/>
    </row>
    <row r="10" customFormat="false" ht="12.75" hidden="false" customHeight="false" outlineLevel="0" collapsed="false">
      <c r="C10" s="77" t="n">
        <v>2008</v>
      </c>
      <c r="D10" s="102" t="n">
        <v>-37.23</v>
      </c>
      <c r="E10" s="102" t="n">
        <v>1.6</v>
      </c>
      <c r="H10" s="103"/>
    </row>
    <row r="11" customFormat="false" ht="14.65" hidden="false" customHeight="false" outlineLevel="0" collapsed="false">
      <c r="C11" s="77" t="n">
        <v>2009</v>
      </c>
      <c r="D11" s="102" t="n">
        <v>28.3</v>
      </c>
      <c r="E11" s="102" t="n">
        <v>0.1</v>
      </c>
      <c r="H11" s="103"/>
    </row>
    <row r="12" customFormat="false" ht="14.65" hidden="false" customHeight="false" outlineLevel="0" collapsed="false">
      <c r="C12" s="77" t="n">
        <v>2010</v>
      </c>
      <c r="D12" s="102" t="n">
        <v>17.16</v>
      </c>
      <c r="E12" s="102" t="n">
        <v>0.12</v>
      </c>
      <c r="H12" s="103"/>
    </row>
    <row r="13" customFormat="false" ht="14.65" hidden="false" customHeight="false" outlineLevel="0" collapsed="false"/>
    <row r="14" customFormat="false" ht="17" hidden="false" customHeight="false" outlineLevel="0" collapsed="false">
      <c r="B14" s="4"/>
      <c r="C14" s="4" t="s">
        <v>74</v>
      </c>
    </row>
    <row r="15" customFormat="false" ht="17" hidden="false" customHeight="false" outlineLevel="0" collapsed="false">
      <c r="B15" s="4"/>
      <c r="C15" s="4" t="s">
        <v>75</v>
      </c>
    </row>
    <row r="16" customFormat="false" ht="17" hidden="false" customHeight="false" outlineLevel="0" collapsed="false">
      <c r="B16" s="4"/>
      <c r="C16" s="4" t="s">
        <v>76</v>
      </c>
    </row>
    <row r="18" customFormat="false" ht="12.75" hidden="false" customHeight="false" outlineLevel="0" collapsed="false">
      <c r="B18" s="10" t="s">
        <v>7</v>
      </c>
    </row>
    <row r="20" customFormat="false" ht="3.95" hidden="false" customHeight="true" outlineLevel="0" collapsed="false">
      <c r="C20" s="45" t="s">
        <v>77</v>
      </c>
      <c r="D20" s="104" t="s">
        <v>72</v>
      </c>
      <c r="E20" s="45" t="s">
        <v>78</v>
      </c>
      <c r="F20" s="105" t="s">
        <v>79</v>
      </c>
      <c r="G20" s="45" t="s">
        <v>80</v>
      </c>
      <c r="H20" s="45" t="s">
        <v>81</v>
      </c>
      <c r="I20" s="45"/>
    </row>
    <row r="21" customFormat="false" ht="12.75" hidden="false" customHeight="false" outlineLevel="0" collapsed="false">
      <c r="B21" s="2" t="s">
        <v>23</v>
      </c>
      <c r="C21" s="45"/>
      <c r="D21" s="104"/>
      <c r="E21" s="45"/>
      <c r="F21" s="105"/>
      <c r="G21" s="45"/>
      <c r="H21" s="45"/>
      <c r="I21" s="45"/>
    </row>
    <row r="22" customFormat="false" ht="12.75" hidden="false" customHeight="false" outlineLevel="0" collapsed="false">
      <c r="C22" s="45"/>
      <c r="D22" s="104"/>
      <c r="E22" s="45"/>
      <c r="F22" s="105"/>
      <c r="G22" s="45"/>
      <c r="H22" s="45"/>
      <c r="I22" s="45"/>
    </row>
    <row r="23" customFormat="false" ht="12.75" hidden="false" customHeight="false" outlineLevel="0" collapsed="false">
      <c r="C23" s="45"/>
      <c r="D23" s="104"/>
      <c r="E23" s="45"/>
      <c r="F23" s="105"/>
      <c r="G23" s="45"/>
      <c r="H23" s="45"/>
      <c r="I23" s="45"/>
    </row>
    <row r="24" customFormat="false" ht="14.65" hidden="false" customHeight="false" outlineLevel="0" collapsed="false">
      <c r="C24" s="77" t="n">
        <v>2006</v>
      </c>
      <c r="D24" s="106" t="n">
        <f aca="false">D8</f>
        <v>15.77</v>
      </c>
      <c r="E24" s="106" t="n">
        <f aca="false">E8</f>
        <v>4.8</v>
      </c>
      <c r="F24" s="107"/>
      <c r="G24" s="108" t="n">
        <f aca="false">F24-F30</f>
        <v>0</v>
      </c>
      <c r="H24" s="109" t="n">
        <f aca="false">ROUND(G24*G24,2)</f>
        <v>0</v>
      </c>
      <c r="I24" s="110"/>
    </row>
    <row r="25" customFormat="false" ht="14.65" hidden="false" customHeight="false" outlineLevel="0" collapsed="false">
      <c r="C25" s="77" t="n">
        <v>2007</v>
      </c>
      <c r="D25" s="106" t="n">
        <f aca="false">D9</f>
        <v>5.61</v>
      </c>
      <c r="E25" s="106" t="n">
        <f aca="false">E9</f>
        <v>4.66</v>
      </c>
      <c r="F25" s="107"/>
      <c r="G25" s="108" t="n">
        <f aca="false">F25-F30</f>
        <v>0</v>
      </c>
      <c r="H25" s="109" t="n">
        <f aca="false">ROUND(G25*G25,2)</f>
        <v>0</v>
      </c>
      <c r="I25" s="110"/>
    </row>
    <row r="26" customFormat="false" ht="14.65" hidden="false" customHeight="false" outlineLevel="0" collapsed="false">
      <c r="C26" s="77" t="n">
        <v>2008</v>
      </c>
      <c r="D26" s="106" t="n">
        <f aca="false">D10</f>
        <v>-37.23</v>
      </c>
      <c r="E26" s="106" t="n">
        <f aca="false">E10</f>
        <v>1.6</v>
      </c>
      <c r="F26" s="107"/>
      <c r="G26" s="108" t="n">
        <f aca="false">F26-F30</f>
        <v>0</v>
      </c>
      <c r="H26" s="109" t="n">
        <f aca="false">G26*G26</f>
        <v>0</v>
      </c>
      <c r="I26" s="110"/>
    </row>
    <row r="27" customFormat="false" ht="14.65" hidden="false" customHeight="false" outlineLevel="0" collapsed="false">
      <c r="C27" s="77" t="n">
        <v>2009</v>
      </c>
      <c r="D27" s="106" t="n">
        <f aca="false">D11</f>
        <v>28.3</v>
      </c>
      <c r="E27" s="106" t="n">
        <f aca="false">E11</f>
        <v>0.1</v>
      </c>
      <c r="F27" s="107"/>
      <c r="G27" s="108" t="n">
        <f aca="false">F27-F30</f>
        <v>0</v>
      </c>
      <c r="H27" s="109" t="n">
        <f aca="false">ROUND(G27*G27,2)</f>
        <v>0</v>
      </c>
      <c r="I27" s="110"/>
    </row>
    <row r="28" customFormat="false" ht="14.65" hidden="false" customHeight="false" outlineLevel="0" collapsed="false">
      <c r="C28" s="77" t="n">
        <v>2010</v>
      </c>
      <c r="D28" s="106" t="n">
        <f aca="false">D12</f>
        <v>17.16</v>
      </c>
      <c r="E28" s="106" t="n">
        <f aca="false">E12</f>
        <v>0.12</v>
      </c>
      <c r="F28" s="107"/>
      <c r="G28" s="108" t="n">
        <f aca="false">F28-F30</f>
        <v>0</v>
      </c>
      <c r="H28" s="109" t="n">
        <f aca="false">ROUND(G28*G28,2)</f>
        <v>0</v>
      </c>
      <c r="I28" s="110"/>
    </row>
    <row r="29" customFormat="false" ht="14.65" hidden="false" customHeight="false" outlineLevel="0" collapsed="false">
      <c r="C29" s="77"/>
      <c r="D29" s="106"/>
      <c r="E29" s="106" t="s">
        <v>82</v>
      </c>
      <c r="F29" s="111"/>
      <c r="G29" s="108"/>
      <c r="H29" s="109" t="n">
        <f aca="false">ROUND(SUM(H24:H28),2)</f>
        <v>0</v>
      </c>
      <c r="I29" s="112"/>
    </row>
    <row r="30" customFormat="false" ht="14.65" hidden="false" customHeight="false" outlineLevel="0" collapsed="false">
      <c r="C30" s="80"/>
      <c r="D30" s="113"/>
      <c r="E30" s="113" t="s">
        <v>83</v>
      </c>
      <c r="F30" s="114"/>
      <c r="G30" s="115"/>
      <c r="H30" s="116" t="n">
        <f aca="false">AVERAGE(H24:H28)</f>
        <v>0</v>
      </c>
      <c r="I30" s="110"/>
    </row>
    <row r="31" customFormat="false" ht="3.95" hidden="false" customHeight="true" outlineLevel="0" collapsed="false">
      <c r="C31" s="117"/>
      <c r="D31" s="118"/>
      <c r="E31" s="118"/>
      <c r="F31" s="119"/>
      <c r="G31" s="120"/>
      <c r="H31" s="121"/>
      <c r="I31" s="122"/>
    </row>
    <row r="32" customFormat="false" ht="14.65" hidden="false" customHeight="false" outlineLevel="0" collapsed="false"/>
    <row r="33" customFormat="false" ht="3.95" hidden="false" customHeight="true" outlineLevel="0" collapsed="false">
      <c r="C33" s="12"/>
      <c r="D33" s="13"/>
      <c r="E33" s="13"/>
      <c r="F33" s="14"/>
    </row>
    <row r="34" customFormat="false" ht="14.65" hidden="false" customHeight="false" outlineLevel="0" collapsed="false">
      <c r="B34" s="2" t="s">
        <v>24</v>
      </c>
      <c r="C34" s="123" t="s">
        <v>84</v>
      </c>
      <c r="D34" s="11"/>
      <c r="E34" s="124" t="s">
        <v>9</v>
      </c>
      <c r="F34" s="125"/>
    </row>
    <row r="35" customFormat="false" ht="3.95" hidden="false" customHeight="true" outlineLevel="0" collapsed="false">
      <c r="B35" s="2"/>
      <c r="C35" s="126"/>
      <c r="D35" s="22"/>
      <c r="E35" s="22"/>
      <c r="F35" s="127"/>
    </row>
    <row r="36" customFormat="false" ht="14.65" hidden="false" customHeight="false" outlineLevel="0" collapsed="false"/>
    <row r="37" customFormat="false" ht="3.95" hidden="false" customHeight="true" outlineLevel="0" collapsed="false">
      <c r="C37" s="12"/>
      <c r="D37" s="13"/>
      <c r="E37" s="13"/>
      <c r="F37" s="14"/>
    </row>
    <row r="38" customFormat="false" ht="14.65" hidden="false" customHeight="false" outlineLevel="0" collapsed="false">
      <c r="B38" s="2" t="s">
        <v>25</v>
      </c>
      <c r="C38" s="123" t="s">
        <v>85</v>
      </c>
      <c r="D38" s="11"/>
      <c r="E38" s="124" t="s">
        <v>9</v>
      </c>
      <c r="F38" s="128"/>
      <c r="G38" s="129"/>
    </row>
    <row r="39" customFormat="false" ht="14.65" hidden="false" customHeight="false" outlineLevel="0" collapsed="false">
      <c r="C39" s="123" t="s">
        <v>86</v>
      </c>
      <c r="D39" s="11"/>
      <c r="E39" s="16" t="s">
        <v>9</v>
      </c>
      <c r="F39" s="125"/>
      <c r="G39" s="129"/>
    </row>
    <row r="40" customFormat="false" ht="3.95" hidden="false" customHeight="true" outlineLevel="0" collapsed="false">
      <c r="C40" s="21"/>
      <c r="D40" s="22"/>
      <c r="E40" s="22"/>
      <c r="F40" s="23"/>
    </row>
    <row r="42" customFormat="false" ht="14.65" hidden="false" customHeight="false" outlineLevel="0" collapsed="false"/>
    <row r="43" customFormat="false" ht="14.65" hidden="false" customHeight="false" outlineLevel="0" collapsed="false"/>
  </sheetData>
  <mergeCells count="9">
    <mergeCell ref="C6:C7"/>
    <mergeCell ref="D6:D7"/>
    <mergeCell ref="E6:E7"/>
    <mergeCell ref="C20:C23"/>
    <mergeCell ref="D20:D23"/>
    <mergeCell ref="E20:E23"/>
    <mergeCell ref="F20:F23"/>
    <mergeCell ref="G20:G23"/>
    <mergeCell ref="H20:I23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K24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E16" activeCellId="0" sqref="E16"/>
    </sheetView>
  </sheetViews>
  <sheetFormatPr defaultColWidth="9.08203125" defaultRowHeight="12.75" zeroHeight="false" outlineLevelRow="0" outlineLevelCol="0"/>
  <cols>
    <col collapsed="false" customWidth="true" hidden="false" outlineLevel="0" max="2" min="1" style="1" width="2.65"/>
    <col collapsed="false" customWidth="true" hidden="false" outlineLevel="0" max="3" min="3" style="1" width="29.05"/>
    <col collapsed="false" customWidth="true" hidden="false" outlineLevel="0" max="4" min="4" style="1" width="2.08"/>
    <col collapsed="false" customWidth="true" hidden="false" outlineLevel="0" max="5" min="5" style="1" width="7.22"/>
    <col collapsed="false" customWidth="false" hidden="false" outlineLevel="0" max="6" min="6" style="1" width="9.07"/>
    <col collapsed="false" customWidth="true" hidden="false" outlineLevel="0" max="7" min="7" style="1" width="8.93"/>
    <col collapsed="false" customWidth="true" hidden="false" outlineLevel="0" max="8" min="8" style="1" width="17.63"/>
    <col collapsed="false" customWidth="false" hidden="false" outlineLevel="0" max="10" min="9" style="1" width="9.07"/>
    <col collapsed="false" customWidth="true" hidden="false" outlineLevel="0" max="11" min="11" style="1" width="22.79"/>
    <col collapsed="false" customWidth="false" hidden="false" outlineLevel="0" max="257" min="12" style="1" width="9.07"/>
  </cols>
  <sheetData>
    <row r="2" customFormat="false" ht="12.75" hidden="false" customHeight="true" outlineLevel="0" collapsed="false">
      <c r="B2" s="2" t="s">
        <v>87</v>
      </c>
    </row>
    <row r="4" customFormat="false" ht="12.75" hidden="false" customHeight="true" outlineLevel="0" collapsed="false">
      <c r="B4" s="1" t="s">
        <v>88</v>
      </c>
    </row>
    <row r="5" customFormat="false" ht="12.75" hidden="false" customHeight="true" outlineLevel="0" collapsed="false">
      <c r="B5" s="1" t="s">
        <v>89</v>
      </c>
    </row>
    <row r="6" customFormat="false" ht="12.75" hidden="false" customHeight="true" outlineLevel="0" collapsed="false">
      <c r="B6" s="1" t="s">
        <v>90</v>
      </c>
    </row>
    <row r="8" customFormat="false" ht="12.75" hidden="false" customHeight="true" outlineLevel="0" collapsed="false">
      <c r="C8" s="5" t="s">
        <v>91</v>
      </c>
      <c r="D8" s="5"/>
      <c r="E8" s="39" t="n">
        <v>0.076</v>
      </c>
      <c r="K8" s="130"/>
    </row>
    <row r="9" customFormat="false" ht="12.75" hidden="false" customHeight="true" outlineLevel="0" collapsed="false">
      <c r="C9" s="5" t="s">
        <v>92</v>
      </c>
      <c r="D9" s="5"/>
      <c r="E9" s="39" t="n">
        <v>0.035</v>
      </c>
    </row>
    <row r="10" customFormat="false" ht="12.75" hidden="false" customHeight="true" outlineLevel="0" collapsed="false">
      <c r="C10" s="5" t="s">
        <v>93</v>
      </c>
      <c r="D10" s="5"/>
      <c r="E10" s="131" t="n">
        <v>50</v>
      </c>
    </row>
    <row r="11" customFormat="false" ht="12.75" hidden="false" customHeight="true" outlineLevel="0" collapsed="false">
      <c r="C11" s="5" t="s">
        <v>5</v>
      </c>
      <c r="D11" s="5"/>
      <c r="E11" s="131" t="n">
        <v>2</v>
      </c>
    </row>
    <row r="13" customFormat="false" ht="12.75" hidden="false" customHeight="true" outlineLevel="0" collapsed="false">
      <c r="B13" s="10" t="s">
        <v>7</v>
      </c>
    </row>
    <row r="15" customFormat="false" ht="3.95" hidden="false" customHeight="true" outlineLevel="0" collapsed="false">
      <c r="C15" s="12"/>
      <c r="D15" s="13"/>
      <c r="E15" s="13"/>
      <c r="F15" s="13"/>
      <c r="G15" s="13"/>
      <c r="H15" s="14"/>
    </row>
    <row r="16" customFormat="false" ht="12.75" hidden="false" customHeight="true" outlineLevel="0" collapsed="false">
      <c r="B16" s="18"/>
      <c r="C16" s="132" t="s">
        <v>94</v>
      </c>
      <c r="D16" s="16" t="s">
        <v>9</v>
      </c>
      <c r="E16" s="133" t="n">
        <f aca="false">E8+E9</f>
        <v>0.111</v>
      </c>
      <c r="F16" s="11"/>
      <c r="G16" s="11"/>
      <c r="H16" s="18"/>
    </row>
    <row r="17" customFormat="false" ht="12.75" hidden="false" customHeight="true" outlineLevel="0" collapsed="false">
      <c r="B17" s="18"/>
      <c r="C17" s="11"/>
      <c r="D17" s="11"/>
      <c r="E17" s="11"/>
      <c r="F17" s="11"/>
      <c r="G17" s="11"/>
      <c r="H17" s="18"/>
    </row>
    <row r="18" customFormat="false" ht="12.75" hidden="false" customHeight="true" outlineLevel="0" collapsed="false">
      <c r="B18" s="18"/>
      <c r="C18" s="4" t="s">
        <v>95</v>
      </c>
      <c r="D18" s="11"/>
      <c r="E18" s="11"/>
      <c r="F18" s="11"/>
      <c r="G18" s="11"/>
      <c r="H18" s="18"/>
    </row>
    <row r="19" customFormat="false" ht="12.75" hidden="false" customHeight="true" outlineLevel="0" collapsed="false">
      <c r="B19" s="18"/>
      <c r="C19" s="134" t="s">
        <v>96</v>
      </c>
      <c r="D19" s="11"/>
      <c r="E19" s="11"/>
      <c r="F19" s="11"/>
      <c r="G19" s="11"/>
      <c r="H19" s="18"/>
    </row>
    <row r="20" customFormat="false" ht="12.75" hidden="false" customHeight="true" outlineLevel="0" collapsed="false">
      <c r="B20" s="18"/>
      <c r="C20" s="4" t="s">
        <v>97</v>
      </c>
      <c r="D20" s="11"/>
      <c r="E20" s="11"/>
      <c r="F20" s="11"/>
      <c r="G20" s="11"/>
      <c r="H20" s="18"/>
    </row>
    <row r="21" customFormat="false" ht="12.75" hidden="false" customHeight="true" outlineLevel="0" collapsed="false">
      <c r="B21" s="18"/>
      <c r="C21" s="4" t="s">
        <v>98</v>
      </c>
      <c r="D21" s="11"/>
      <c r="E21" s="11"/>
      <c r="F21" s="11"/>
      <c r="G21" s="11"/>
      <c r="H21" s="18"/>
    </row>
    <row r="22" customFormat="false" ht="12.75" hidden="false" customHeight="true" outlineLevel="0" collapsed="false">
      <c r="C22" s="20"/>
      <c r="D22" s="11"/>
      <c r="E22" s="11"/>
      <c r="F22" s="11"/>
      <c r="G22" s="11"/>
      <c r="H22" s="18"/>
    </row>
    <row r="23" customFormat="false" ht="12.75" hidden="false" customHeight="true" outlineLevel="0" collapsed="false">
      <c r="C23" s="135" t="s">
        <v>99</v>
      </c>
      <c r="D23" s="16" t="s">
        <v>9</v>
      </c>
      <c r="E23" s="114"/>
      <c r="F23" s="11"/>
      <c r="G23" s="11"/>
      <c r="H23" s="18"/>
    </row>
    <row r="24" customFormat="false" ht="3.95" hidden="false" customHeight="true" outlineLevel="0" collapsed="false">
      <c r="C24" s="21"/>
      <c r="D24" s="22"/>
      <c r="E24" s="22"/>
      <c r="F24" s="22"/>
      <c r="G24" s="22"/>
      <c r="H24" s="23"/>
    </row>
  </sheetData>
  <mergeCells count="4">
    <mergeCell ref="C8:D8"/>
    <mergeCell ref="C9:D9"/>
    <mergeCell ref="C10:D10"/>
    <mergeCell ref="C11:D1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J28"/>
  <sheetViews>
    <sheetView showFormulas="false" showGridLines="true" showRowColHeaders="true" showZeros="true" rightToLeft="false" tabSelected="false" showOutlineSymbols="true" defaultGridColor="true" view="normal" topLeftCell="A4" colorId="64" zoomScale="160" zoomScaleNormal="160" zoomScalePageLayoutView="100" workbookViewId="0">
      <selection pane="topLeft" activeCell="F21" activeCellId="0" sqref="F21"/>
    </sheetView>
  </sheetViews>
  <sheetFormatPr defaultColWidth="9.0546875" defaultRowHeight="12.75" zeroHeight="false" outlineLevelRow="0" outlineLevelCol="0"/>
  <cols>
    <col collapsed="false" customWidth="true" hidden="false" outlineLevel="0" max="2" min="1" style="0" width="2.65"/>
    <col collapsed="false" customWidth="true" hidden="false" outlineLevel="0" max="4" min="4" style="0" width="15.26"/>
    <col collapsed="false" customWidth="true" hidden="false" outlineLevel="0" max="5" min="5" style="0" width="1.51"/>
    <col collapsed="false" customWidth="true" hidden="false" outlineLevel="0" max="6" min="6" style="0" width="10.35"/>
    <col collapsed="false" customWidth="true" hidden="false" outlineLevel="0" max="7" min="7" style="0" width="0.79"/>
    <col collapsed="false" customWidth="true" hidden="false" outlineLevel="0" max="8" min="8" style="0" width="11.21"/>
  </cols>
  <sheetData>
    <row r="2" customFormat="false" ht="12.75" hidden="false" customHeight="false" outlineLevel="0" collapsed="false">
      <c r="B2" s="2" t="s">
        <v>100</v>
      </c>
    </row>
    <row r="4" customFormat="false" ht="17" hidden="false" customHeight="false" outlineLevel="0" collapsed="false">
      <c r="B4" s="4" t="s">
        <v>101</v>
      </c>
    </row>
    <row r="5" customFormat="false" ht="14.65" hidden="false" customHeight="false" outlineLevel="0" collapsed="false"/>
    <row r="7" customFormat="false" ht="12.75" hidden="false" customHeight="false" outlineLevel="0" collapsed="false">
      <c r="C7" s="136"/>
      <c r="D7" s="137"/>
      <c r="E7" s="138"/>
      <c r="F7" s="139" t="s">
        <v>102</v>
      </c>
      <c r="G7" s="140"/>
      <c r="H7" s="141" t="s">
        <v>103</v>
      </c>
    </row>
    <row r="8" customFormat="false" ht="14.65" hidden="false" customHeight="false" outlineLevel="0" collapsed="false">
      <c r="C8" s="142" t="s">
        <v>104</v>
      </c>
      <c r="D8" s="137"/>
      <c r="E8" s="138"/>
      <c r="F8" s="143" t="n">
        <v>8</v>
      </c>
      <c r="G8" s="144"/>
      <c r="H8" s="145" t="n">
        <v>240</v>
      </c>
    </row>
    <row r="9" customFormat="false" ht="12.75" hidden="false" customHeight="false" outlineLevel="0" collapsed="false">
      <c r="C9" s="29" t="s">
        <v>105</v>
      </c>
      <c r="D9" s="146"/>
      <c r="E9" s="147"/>
      <c r="F9" s="148" t="n">
        <v>4</v>
      </c>
      <c r="G9" s="149"/>
      <c r="H9" s="150" t="n">
        <v>90</v>
      </c>
    </row>
    <row r="10" customFormat="false" ht="12.75" hidden="false" customHeight="false" outlineLevel="0" collapsed="false">
      <c r="C10" s="27" t="s">
        <v>106</v>
      </c>
      <c r="D10" s="137"/>
      <c r="E10" s="138"/>
      <c r="F10" s="151" t="n">
        <v>0</v>
      </c>
      <c r="G10" s="152"/>
      <c r="H10" s="153" t="n">
        <v>0</v>
      </c>
    </row>
    <row r="11" customFormat="false" ht="12.75" hidden="false" customHeight="false" outlineLevel="0" collapsed="false">
      <c r="E11" s="1"/>
      <c r="G11" s="1"/>
    </row>
    <row r="12" customFormat="false" ht="17" hidden="false" customHeight="false" outlineLevel="0" collapsed="false">
      <c r="B12" s="4" t="s">
        <v>107</v>
      </c>
    </row>
    <row r="13" customFormat="false" ht="17" hidden="false" customHeight="false" outlineLevel="0" collapsed="false">
      <c r="B13" s="4" t="s">
        <v>108</v>
      </c>
    </row>
    <row r="14" customFormat="false" ht="14.65" hidden="false" customHeight="false" outlineLevel="0" collapsed="false"/>
    <row r="16" customFormat="false" ht="12.75" hidden="false" customHeight="false" outlineLevel="0" collapsed="false">
      <c r="C16" s="27" t="s">
        <v>109</v>
      </c>
      <c r="D16" s="137"/>
      <c r="E16" s="138"/>
      <c r="F16" s="154" t="n">
        <v>80</v>
      </c>
      <c r="G16" s="138"/>
    </row>
    <row r="17" customFormat="false" ht="12.75" hidden="false" customHeight="false" outlineLevel="0" collapsed="false">
      <c r="G17" s="146"/>
      <c r="I17" s="146"/>
    </row>
    <row r="18" customFormat="false" ht="12.75" hidden="false" customHeight="false" outlineLevel="0" collapsed="false">
      <c r="B18" s="10" t="s">
        <v>7</v>
      </c>
    </row>
    <row r="20" customFormat="false" ht="3.95" hidden="false" customHeight="true" outlineLevel="0" collapsed="false">
      <c r="C20" s="155"/>
      <c r="D20" s="71"/>
      <c r="E20" s="71"/>
      <c r="F20" s="71"/>
      <c r="G20" s="72"/>
    </row>
    <row r="21" customFormat="false" ht="14.65" hidden="false" customHeight="false" outlineLevel="0" collapsed="false">
      <c r="C21" s="142" t="s">
        <v>104</v>
      </c>
      <c r="D21" s="146"/>
      <c r="E21" s="156" t="s">
        <v>9</v>
      </c>
      <c r="F21" s="157"/>
      <c r="G21" s="147"/>
      <c r="H21" s="158"/>
    </row>
    <row r="22" customFormat="false" ht="14.65" hidden="false" customHeight="false" outlineLevel="0" collapsed="false">
      <c r="C22" s="29" t="s">
        <v>105</v>
      </c>
      <c r="D22" s="146"/>
      <c r="E22" s="156" t="s">
        <v>9</v>
      </c>
      <c r="F22" s="157"/>
      <c r="G22" s="147"/>
      <c r="H22" s="158"/>
    </row>
    <row r="23" customFormat="false" ht="14.65" hidden="false" customHeight="false" outlineLevel="0" collapsed="false">
      <c r="C23" s="27" t="s">
        <v>106</v>
      </c>
      <c r="D23" s="146"/>
      <c r="E23" s="156" t="s">
        <v>9</v>
      </c>
      <c r="F23" s="157"/>
      <c r="G23" s="147"/>
      <c r="H23" s="158"/>
      <c r="I23" s="159"/>
    </row>
    <row r="24" customFormat="false" ht="14.65" hidden="false" customHeight="false" outlineLevel="0" collapsed="false">
      <c r="C24" s="15" t="s">
        <v>110</v>
      </c>
      <c r="D24" s="146"/>
      <c r="E24" s="156" t="s">
        <v>9</v>
      </c>
      <c r="F24" s="34"/>
      <c r="G24" s="147"/>
      <c r="J24" s="146"/>
    </row>
    <row r="25" customFormat="false" ht="14.65" hidden="false" customHeight="false" outlineLevel="0" collapsed="false">
      <c r="C25" s="29"/>
      <c r="D25" s="146"/>
      <c r="E25" s="156"/>
      <c r="F25" s="36"/>
      <c r="G25" s="147"/>
    </row>
    <row r="26" customFormat="false" ht="14.65" hidden="false" customHeight="false" outlineLevel="0" collapsed="false">
      <c r="C26" s="29" t="s">
        <v>85</v>
      </c>
      <c r="D26" s="146"/>
      <c r="E26" s="156" t="s">
        <v>9</v>
      </c>
      <c r="F26" s="160"/>
      <c r="G26" s="147"/>
      <c r="H26" s="158"/>
    </row>
    <row r="27" customFormat="false" ht="14.65" hidden="false" customHeight="false" outlineLevel="0" collapsed="false">
      <c r="C27" s="15" t="s">
        <v>111</v>
      </c>
      <c r="D27" s="146"/>
      <c r="E27" s="156" t="s">
        <v>9</v>
      </c>
      <c r="F27" s="34"/>
      <c r="G27" s="147"/>
      <c r="H27" s="158"/>
    </row>
    <row r="28" customFormat="false" ht="3.95" hidden="false" customHeight="true" outlineLevel="0" collapsed="false">
      <c r="C28" s="161"/>
      <c r="D28" s="73"/>
      <c r="E28" s="73"/>
      <c r="F28" s="73"/>
      <c r="G28" s="74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588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2011-09-30T08:04:49Z</dcterms:created>
  <dc:creator>Sneha</dc:creator>
  <dc:description/>
  <dc:language>el-GR</dc:language>
  <cp:lastModifiedBy>Sotirios Nikolopoulos</cp:lastModifiedBy>
  <cp:lastPrinted>2011-10-03T15:59:14Z</cp:lastPrinted>
  <dcterms:modified xsi:type="dcterms:W3CDTF">2021-05-21T13:54:51Z</dcterms:modified>
  <cp:revision>29</cp:revision>
  <dc:subject/>
  <dc:title/>
</cp:coreProperties>
</file>